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HE_UDDANNELSES-OMR\2 Medicin\BA og KA\LAESEPLAN\KANDIDAT\Afsluttede perioder\Laeseplan Efteraar 2018\Excel ark\SkemaProgram\ics\"/>
    </mc:Choice>
  </mc:AlternateContent>
  <bookViews>
    <workbookView xWindow="14400" yWindow="465" windowWidth="9600" windowHeight="9135"/>
  </bookViews>
  <sheets>
    <sheet name="04semesterHold1-16" sheetId="3" r:id="rId1"/>
  </sheets>
  <definedNames>
    <definedName name="Eksam_neurologi">'04semesterHold1-16'!$B$185</definedName>
    <definedName name="Eksaminatorisk_neurokirurgi">'04semesterHold1-16'!$B$178</definedName>
    <definedName name="Eksaminatorisk_neurologi">'04semesterHold1-16'!$B$178</definedName>
    <definedName name="Forelæsninger_symposier">'04semesterHold1-16'!#REF!</definedName>
    <definedName name="Intro_klinikophold">'04semesterHold1-16'!$B$156</definedName>
    <definedName name="Intro_psykiatri">'04semesterHold1-16'!$B$232</definedName>
    <definedName name="Journal_klinik">'04semesterHold1-16'!#REF!</definedName>
    <definedName name="Kommunikation">'04semesterHold1-16'!$B$291</definedName>
    <definedName name="Ledelse">'04semesterHold1-16'!#REF!</definedName>
    <definedName name="Neurofag">'04semesterHold1-16'!$B$224</definedName>
    <definedName name="Neurofysiologi">'04semesterHold1-16'!$B$169</definedName>
    <definedName name="Neuroklinik">'04semesterHold1-16'!$B$199</definedName>
    <definedName name="Neurologisk_færdighed">'04semesterHold1-16'!$B$160</definedName>
    <definedName name="Neuroradiologi">'04semesterHold1-16'!$B$166</definedName>
    <definedName name="Nuklearmedicin">'04semesterHold1-16'!$B$229</definedName>
    <definedName name="Oftalmologi">'04semesterHold1-16'!$B$144</definedName>
    <definedName name="Psyk_klinik">'04semesterHold1-16'!$B$253</definedName>
    <definedName name="Psykiatri_TBL">'04semesterHold1-16'!$B$241</definedName>
    <definedName name="Øre_næse_hals">'04semesterHold1-16'!$B$37</definedName>
  </definedNames>
  <calcPr calcId="162913"/>
</workbook>
</file>

<file path=xl/calcChain.xml><?xml version="1.0" encoding="utf-8"?>
<calcChain xmlns="http://schemas.openxmlformats.org/spreadsheetml/2006/main">
  <c r="B284" i="3" l="1"/>
  <c r="E195" i="3" l="1"/>
  <c r="B195" i="3"/>
  <c r="C195" i="3" s="1"/>
  <c r="B194" i="3"/>
  <c r="C194" i="3" s="1"/>
  <c r="E193" i="3"/>
  <c r="B193" i="3"/>
  <c r="C193" i="3" s="1"/>
  <c r="B192" i="3"/>
  <c r="C192" i="3" s="1"/>
  <c r="B173" i="3" l="1"/>
  <c r="C173" i="3" s="1"/>
  <c r="B172" i="3"/>
  <c r="C172" i="3" s="1"/>
  <c r="B168" i="3" l="1"/>
  <c r="C168" i="3" s="1"/>
  <c r="B266" i="3" l="1"/>
  <c r="B265" i="3"/>
  <c r="B264" i="3"/>
  <c r="B263" i="3"/>
  <c r="C262" i="3"/>
  <c r="C263" i="3" s="1"/>
  <c r="C264" i="3" s="1"/>
  <c r="C265" i="3" s="1"/>
  <c r="C266" i="3" s="1"/>
  <c r="B262" i="3"/>
  <c r="B164" i="3"/>
  <c r="C164" i="3" s="1"/>
  <c r="B163" i="3"/>
  <c r="C163" i="3" s="1"/>
  <c r="B162" i="3" l="1"/>
  <c r="C162" i="3" s="1"/>
  <c r="C255" i="3"/>
  <c r="B283" i="3"/>
  <c r="B145" i="3" l="1"/>
  <c r="C145" i="3" s="1"/>
  <c r="E137" i="3" l="1"/>
  <c r="D137" i="3"/>
  <c r="B137" i="3"/>
  <c r="E134" i="3"/>
  <c r="D134" i="3"/>
  <c r="B134" i="3"/>
  <c r="B131" i="3"/>
  <c r="B129" i="3"/>
  <c r="B124" i="3"/>
  <c r="E120" i="3"/>
  <c r="E129" i="3" s="1"/>
  <c r="D120" i="3"/>
  <c r="D129" i="3" s="1"/>
  <c r="B120" i="3"/>
  <c r="B115" i="3"/>
  <c r="B114" i="3"/>
  <c r="C114" i="3" s="1"/>
  <c r="C115" i="3" s="1"/>
  <c r="C116" i="3" s="1"/>
  <c r="C117" i="3" s="1"/>
  <c r="C119" i="3" s="1"/>
  <c r="C120" i="3" s="1"/>
  <c r="C121" i="3" s="1"/>
  <c r="C122" i="3" s="1"/>
  <c r="C124" i="3" s="1"/>
  <c r="C125" i="3" s="1"/>
  <c r="C126" i="3" s="1"/>
  <c r="C127" i="3" s="1"/>
  <c r="C129" i="3" s="1"/>
  <c r="C130" i="3" s="1"/>
  <c r="C131" i="3" s="1"/>
  <c r="C132" i="3" s="1"/>
  <c r="C134" i="3" s="1"/>
  <c r="C135" i="3" s="1"/>
  <c r="C136" i="3" s="1"/>
  <c r="C137" i="3" s="1"/>
  <c r="E112" i="3"/>
  <c r="D112" i="3"/>
  <c r="B112" i="3"/>
  <c r="E109" i="3"/>
  <c r="D109" i="3"/>
  <c r="B109" i="3"/>
  <c r="B106" i="3"/>
  <c r="B104" i="3"/>
  <c r="B102" i="3"/>
  <c r="B100" i="3"/>
  <c r="B99" i="3"/>
  <c r="B97" i="3"/>
  <c r="E95" i="3"/>
  <c r="E104" i="3" s="1"/>
  <c r="D95" i="3"/>
  <c r="D104" i="3" s="1"/>
  <c r="B95" i="3"/>
  <c r="B92" i="3"/>
  <c r="B90" i="3"/>
  <c r="B89" i="3"/>
  <c r="C89" i="3" s="1"/>
  <c r="C90" i="3" s="1"/>
  <c r="C91" i="3" s="1"/>
  <c r="C92" i="3" s="1"/>
  <c r="C94" i="3" s="1"/>
  <c r="C95" i="3" s="1"/>
  <c r="C96" i="3" s="1"/>
  <c r="C97" i="3" s="1"/>
  <c r="C99" i="3" s="1"/>
  <c r="C100" i="3" s="1"/>
  <c r="C101" i="3" s="1"/>
  <c r="C102" i="3" s="1"/>
  <c r="C104" i="3" s="1"/>
  <c r="C105" i="3" s="1"/>
  <c r="C106" i="3" s="1"/>
  <c r="C107" i="3" s="1"/>
  <c r="C109" i="3" s="1"/>
  <c r="C110" i="3" s="1"/>
  <c r="C111" i="3" s="1"/>
  <c r="C112" i="3" s="1"/>
  <c r="E87" i="3"/>
  <c r="D87" i="3"/>
  <c r="B87" i="3"/>
  <c r="E84" i="3"/>
  <c r="D84" i="3"/>
  <c r="B84" i="3"/>
  <c r="B81" i="3"/>
  <c r="B79" i="3"/>
  <c r="B74" i="3"/>
  <c r="E70" i="3"/>
  <c r="E79" i="3" s="1"/>
  <c r="D70" i="3"/>
  <c r="D79" i="3" s="1"/>
  <c r="B70" i="3"/>
  <c r="B65" i="3"/>
  <c r="B64" i="3"/>
  <c r="C64" i="3" s="1"/>
  <c r="C65" i="3" s="1"/>
  <c r="C66" i="3" s="1"/>
  <c r="B54" i="3"/>
  <c r="B56" i="3"/>
  <c r="E62" i="3"/>
  <c r="D62" i="3"/>
  <c r="B113" i="3"/>
  <c r="B63" i="3"/>
  <c r="B88" i="3"/>
  <c r="C67" i="3" l="1"/>
  <c r="C69" i="3" s="1"/>
  <c r="C70" i="3" s="1"/>
  <c r="C71" i="3" s="1"/>
  <c r="C72" i="3" s="1"/>
  <c r="C74" i="3" s="1"/>
  <c r="C75" i="3" s="1"/>
  <c r="C76" i="3" s="1"/>
  <c r="C77" i="3" s="1"/>
  <c r="C79" i="3" s="1"/>
  <c r="C80" i="3" s="1"/>
  <c r="C81" i="3" s="1"/>
  <c r="C82" i="3" s="1"/>
  <c r="C84" i="3" s="1"/>
  <c r="C85" i="3" s="1"/>
  <c r="C86" i="3" s="1"/>
  <c r="C87" i="3" s="1"/>
  <c r="B273" i="3"/>
  <c r="C275" i="3"/>
  <c r="B275" i="3"/>
  <c r="C279" i="3"/>
  <c r="B279" i="3"/>
  <c r="B277" i="3"/>
  <c r="C276" i="3"/>
  <c r="B276" i="3"/>
  <c r="C272" i="3" l="1"/>
  <c r="C286" i="3"/>
  <c r="C287" i="3"/>
  <c r="C288" i="3"/>
  <c r="C280" i="3"/>
  <c r="C282" i="3"/>
  <c r="C283" i="3" s="1"/>
  <c r="C284" i="3" s="1"/>
  <c r="B272" i="3"/>
  <c r="B286" i="3"/>
  <c r="B287" i="3"/>
  <c r="B288" i="3"/>
  <c r="B280" i="3"/>
  <c r="B282" i="3"/>
  <c r="C271" i="3"/>
  <c r="B271" i="3"/>
  <c r="B176" i="3"/>
  <c r="C176" i="3" s="1"/>
  <c r="C258" i="3"/>
  <c r="B221" i="3"/>
  <c r="B222" i="3" s="1"/>
  <c r="B220" i="3"/>
  <c r="B219" i="3"/>
  <c r="C218" i="3"/>
  <c r="C219" i="3" s="1"/>
  <c r="C220" i="3" s="1"/>
  <c r="C221" i="3" s="1"/>
  <c r="C222" i="3" s="1"/>
  <c r="B218" i="3"/>
  <c r="B217" i="3"/>
  <c r="B216" i="3"/>
  <c r="B215" i="3"/>
  <c r="B214" i="3"/>
  <c r="B213" i="3"/>
  <c r="C212" i="3"/>
  <c r="C213" i="3" s="1"/>
  <c r="C214" i="3" s="1"/>
  <c r="C215" i="3" s="1"/>
  <c r="C216" i="3" s="1"/>
  <c r="B212" i="3"/>
  <c r="B204" i="3" l="1"/>
  <c r="C206" i="3"/>
  <c r="C200" i="3"/>
  <c r="B40" i="3" l="1"/>
  <c r="B42" i="3"/>
  <c r="D45" i="3"/>
  <c r="E45" i="3"/>
  <c r="B47" i="3"/>
  <c r="B49" i="3"/>
  <c r="B50" i="3"/>
  <c r="B59" i="3"/>
  <c r="B62" i="3"/>
  <c r="C299" i="3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E59" i="3" l="1"/>
  <c r="E54" i="3"/>
  <c r="D59" i="3"/>
  <c r="D54" i="3"/>
  <c r="B230" i="3"/>
  <c r="C230" i="3" s="1"/>
  <c r="B167" i="3" l="1"/>
  <c r="C167" i="3" s="1"/>
  <c r="I247" i="3" l="1"/>
  <c r="B200" i="3" l="1"/>
  <c r="C293" i="3" l="1"/>
  <c r="C294" i="3"/>
  <c r="B292" i="3"/>
  <c r="B293" i="3"/>
  <c r="B294" i="3"/>
  <c r="B295" i="3"/>
  <c r="C256" i="3"/>
  <c r="C257" i="3" s="1"/>
  <c r="C259" i="3" s="1"/>
  <c r="B254" i="3"/>
  <c r="B255" i="3"/>
  <c r="B256" i="3"/>
  <c r="B257" i="3"/>
  <c r="B258" i="3"/>
  <c r="B259" i="3"/>
  <c r="A244" i="3"/>
  <c r="I244" i="3"/>
  <c r="I245" i="3" s="1"/>
  <c r="B243" i="3"/>
  <c r="B242" i="3"/>
  <c r="C242" i="3" s="1"/>
  <c r="B250" i="3"/>
  <c r="C250" i="3" s="1"/>
  <c r="B234" i="3"/>
  <c r="C234" i="3" s="1"/>
  <c r="C235" i="3" s="1"/>
  <c r="C236" i="3" s="1"/>
  <c r="C237" i="3" s="1"/>
  <c r="B233" i="3"/>
  <c r="I235" i="3"/>
  <c r="I236" i="3" s="1"/>
  <c r="I237" i="3" s="1"/>
  <c r="B237" i="3" s="1"/>
  <c r="B238" i="3"/>
  <c r="D237" i="3"/>
  <c r="D236" i="3"/>
  <c r="D235" i="3"/>
  <c r="B225" i="3"/>
  <c r="C225" i="3" s="1"/>
  <c r="B226" i="3"/>
  <c r="C226" i="3" s="1"/>
  <c r="B227" i="3"/>
  <c r="C227" i="3" s="1"/>
  <c r="B201" i="3"/>
  <c r="B202" i="3"/>
  <c r="B203" i="3"/>
  <c r="B205" i="3"/>
  <c r="B206" i="3"/>
  <c r="B207" i="3"/>
  <c r="B208" i="3"/>
  <c r="B209" i="3"/>
  <c r="B210" i="3" s="1"/>
  <c r="E187" i="3"/>
  <c r="B187" i="3"/>
  <c r="C187" i="3" s="1"/>
  <c r="B186" i="3"/>
  <c r="C186" i="3" s="1"/>
  <c r="B179" i="3"/>
  <c r="C179" i="3" s="1"/>
  <c r="B180" i="3"/>
  <c r="C180" i="3" s="1"/>
  <c r="A180" i="3"/>
  <c r="B170" i="3"/>
  <c r="C170" i="3" s="1"/>
  <c r="B171" i="3"/>
  <c r="C171" i="3" s="1"/>
  <c r="B161" i="3"/>
  <c r="C161" i="3" s="1"/>
  <c r="B157" i="3"/>
  <c r="C157" i="3" s="1"/>
  <c r="B150" i="3"/>
  <c r="C150" i="3" s="1"/>
  <c r="B146" i="3"/>
  <c r="B39" i="3"/>
  <c r="C39" i="3" s="1"/>
  <c r="C40" i="3" s="1"/>
  <c r="B45" i="3"/>
  <c r="B52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C146" i="3" l="1"/>
  <c r="C147" i="3" s="1"/>
  <c r="C41" i="3"/>
  <c r="C42" i="3" s="1"/>
  <c r="C44" i="3" s="1"/>
  <c r="C45" i="3" s="1"/>
  <c r="C46" i="3" s="1"/>
  <c r="C47" i="3" s="1"/>
  <c r="C49" i="3" s="1"/>
  <c r="C151" i="3"/>
  <c r="B235" i="3"/>
  <c r="C243" i="3"/>
  <c r="B151" i="3"/>
  <c r="B148" i="3"/>
  <c r="C148" i="3" s="1"/>
  <c r="B236" i="3"/>
  <c r="B245" i="3"/>
  <c r="C245" i="3" s="1"/>
  <c r="I248" i="3"/>
  <c r="B147" i="3"/>
  <c r="B152" i="3"/>
  <c r="C152" i="3" s="1"/>
  <c r="B244" i="3"/>
  <c r="B149" i="3"/>
  <c r="C149" i="3" s="1"/>
  <c r="C153" i="3" l="1"/>
  <c r="C50" i="3"/>
  <c r="C51" i="3" s="1"/>
  <c r="C52" i="3" s="1"/>
  <c r="C54" i="3" s="1"/>
  <c r="C201" i="3"/>
  <c r="C202" i="3" s="1"/>
  <c r="C203" i="3" s="1"/>
  <c r="B247" i="3"/>
  <c r="C247" i="3" s="1"/>
  <c r="B246" i="3"/>
  <c r="C246" i="3" s="1"/>
  <c r="B248" i="3"/>
  <c r="B153" i="3"/>
  <c r="C55" i="3" l="1"/>
  <c r="C56" i="3" s="1"/>
  <c r="C57" i="3" s="1"/>
  <c r="C59" i="3" s="1"/>
  <c r="C60" i="3" s="1"/>
  <c r="C61" i="3" s="1"/>
  <c r="C62" i="3" s="1"/>
  <c r="C207" i="3"/>
  <c r="C208" i="3" s="1"/>
  <c r="C209" i="3" s="1"/>
  <c r="C210" i="3" s="1"/>
  <c r="C204" i="3"/>
  <c r="C244" i="3"/>
  <c r="C248" i="3"/>
  <c r="I249" i="3"/>
  <c r="B249" i="3" s="1"/>
  <c r="C249" i="3" l="1"/>
</calcChain>
</file>

<file path=xl/sharedStrings.xml><?xml version="1.0" encoding="utf-8"?>
<sst xmlns="http://schemas.openxmlformats.org/spreadsheetml/2006/main" count="606" uniqueCount="152">
  <si>
    <t>ja</t>
  </si>
  <si>
    <t>Dette er for hold # (fx 1-8 eller 1)</t>
  </si>
  <si>
    <t>Fag</t>
  </si>
  <si>
    <t>Navn</t>
  </si>
  <si>
    <t>Start Dato</t>
  </si>
  <si>
    <t>Start Tid</t>
  </si>
  <si>
    <t>Stut Tid</t>
  </si>
  <si>
    <t>Slut Dato (optional)</t>
  </si>
  <si>
    <t>Beskrivelse</t>
  </si>
  <si>
    <t>Lokation</t>
  </si>
  <si>
    <t>Afd.</t>
  </si>
  <si>
    <t>Tom 3</t>
  </si>
  <si>
    <t>Overlaps kontrol (kan ikke flyttes)</t>
  </si>
  <si>
    <t>Kal uge</t>
  </si>
  <si>
    <t>Sem uge</t>
  </si>
  <si>
    <t>Uge dag</t>
  </si>
  <si>
    <t>Semester uge start (mandag)</t>
  </si>
  <si>
    <t>År</t>
  </si>
  <si>
    <t>Brug hold funktion ja/nej (T1):</t>
  </si>
  <si>
    <t>Fra hold nr (T2):</t>
  </si>
  <si>
    <t>Til hold nr (T3):</t>
  </si>
  <si>
    <t>Navn på filen (T4)</t>
  </si>
  <si>
    <t>Test: ja/nej (T5)</t>
  </si>
  <si>
    <t>Øre-Næse-Hals</t>
  </si>
  <si>
    <t>Oftalmologi</t>
  </si>
  <si>
    <t>Klinikophold</t>
  </si>
  <si>
    <t>Neurologisk færdighedstræning</t>
  </si>
  <si>
    <t>Neurofysiologi</t>
  </si>
  <si>
    <t>Eksaminatorisk klinik - neurologi</t>
  </si>
  <si>
    <t>Eksaminatorisk klinik - neurokirurgi</t>
  </si>
  <si>
    <t>Neurofag TBL</t>
  </si>
  <si>
    <t>Introduktion til klinikophold psykiatri</t>
  </si>
  <si>
    <t>TBL psykiatri</t>
  </si>
  <si>
    <t>Journal Club</t>
  </si>
  <si>
    <t>Kommunikation - Funktionelle lidelser</t>
  </si>
  <si>
    <t>Kursus i ledelse</t>
  </si>
  <si>
    <t>Forelæsninger og symposier</t>
  </si>
  <si>
    <t>1-16</t>
  </si>
  <si>
    <t>Holdundervisning ØNH</t>
  </si>
  <si>
    <t>4</t>
  </si>
  <si>
    <t>3</t>
  </si>
  <si>
    <t>1</t>
  </si>
  <si>
    <t>2</t>
  </si>
  <si>
    <t>obligatorisk holdundervisning</t>
  </si>
  <si>
    <t>Holdundervisning Oftalmologi</t>
  </si>
  <si>
    <t>Oftalmologi obligatorisk</t>
  </si>
  <si>
    <t>1-2</t>
  </si>
  <si>
    <t>Introduktion</t>
  </si>
  <si>
    <t>1-4</t>
  </si>
  <si>
    <t>Introduktion til klnikophold neurofag</t>
  </si>
  <si>
    <t>Obligatorisk Færdighedstræning</t>
  </si>
  <si>
    <t>Neuroradiologi</t>
  </si>
  <si>
    <t>Eksaminatorisk klinik (neurokirurgi)</t>
  </si>
  <si>
    <t>Eksaminatorisk klinik Neurokirurgi)</t>
  </si>
  <si>
    <t>Eksaminatorisk klinik (Neurologi)</t>
  </si>
  <si>
    <t>Neuroklinik</t>
  </si>
  <si>
    <t>Klinik</t>
  </si>
  <si>
    <t/>
  </si>
  <si>
    <t>klinik</t>
  </si>
  <si>
    <t>Neurofag - TBL - Anfaldslidelser</t>
  </si>
  <si>
    <t>Neurofag - TBL - Stroke</t>
  </si>
  <si>
    <t>Neurofag - TBL - Neuromuskulær</t>
  </si>
  <si>
    <t>Nuklearmedicin</t>
  </si>
  <si>
    <t>Forelæsning: Parkinson og demens</t>
  </si>
  <si>
    <t>Psykiatri</t>
  </si>
  <si>
    <t>Orientering om undervisning og diagnostisk interview PSE</t>
  </si>
  <si>
    <t>Psykotiske symptomer</t>
  </si>
  <si>
    <t>Ikke-psykotiske symptomer</t>
  </si>
  <si>
    <t>Overordnet introduktion til børne- og ungdomspsykiatri</t>
  </si>
  <si>
    <t>Introduktion til psykiatri</t>
  </si>
  <si>
    <t>Psykiatri TBL</t>
  </si>
  <si>
    <t>Depression, demens, delir</t>
  </si>
  <si>
    <t>Skizofreni, misbrug og selvmordsadfærd</t>
  </si>
  <si>
    <t>Autisme og angst</t>
  </si>
  <si>
    <t>Gennemgang af eksamensopgave, børn og ungdomspsykiatri</t>
  </si>
  <si>
    <t>Gennemgang af eksamensopgave, voksenpsykiatri</t>
  </si>
  <si>
    <t>Psykiatri klinik</t>
  </si>
  <si>
    <t>Kommunikationstræning om funktionelle lidelser</t>
  </si>
  <si>
    <t>Intro til funktionelle lidelser - forelæsning</t>
  </si>
  <si>
    <t>Funktionelle lidelser - holdundervisning</t>
  </si>
  <si>
    <t>,3</t>
  </si>
  <si>
    <t>,4</t>
  </si>
  <si>
    <t>,7</t>
  </si>
  <si>
    <t>,9</t>
  </si>
  <si>
    <t>,12</t>
  </si>
  <si>
    <t>,13</t>
  </si>
  <si>
    <t>,14</t>
  </si>
  <si>
    <t>,15</t>
  </si>
  <si>
    <t>,16</t>
  </si>
  <si>
    <t>,17</t>
  </si>
  <si>
    <t>Neurologi</t>
  </si>
  <si>
    <t>Neurokirurgi</t>
  </si>
  <si>
    <t>,8</t>
  </si>
  <si>
    <t>Tjek hvornår de flytter og om det ændrer lokalerne</t>
  </si>
  <si>
    <t>Huske at sende til</t>
  </si>
  <si>
    <t>Svaret på udsending</t>
  </si>
  <si>
    <t>Hoved Neuro Psyk og Professionsspor 4</t>
  </si>
  <si>
    <t>Undervisningen må ikke ligge før kl. 9 en onsdag</t>
  </si>
  <si>
    <t>E18_04sem</t>
  </si>
  <si>
    <t>nej</t>
  </si>
  <si>
    <t>Introduktion til klinikophold neurofag</t>
  </si>
  <si>
    <t>Neurologi - Obligatorisk</t>
  </si>
  <si>
    <t>Nuklearmedicinsk diagnostik</t>
  </si>
  <si>
    <t>Speciale</t>
  </si>
  <si>
    <t>Hold 1-4</t>
  </si>
  <si>
    <t>Neuro Klinik</t>
  </si>
  <si>
    <t>Neurologi eksaminatorisk klinik</t>
  </si>
  <si>
    <t>Neurokirurgi eksaminatorisk klinik</t>
  </si>
  <si>
    <t>Kolonne1</t>
  </si>
  <si>
    <t>ØNH</t>
  </si>
  <si>
    <t>SPECIALE</t>
  </si>
  <si>
    <t>Neurorehabilitering</t>
  </si>
  <si>
    <t>refraktionering</t>
  </si>
  <si>
    <t>skeleundersøgelse</t>
  </si>
  <si>
    <t>spaltelampe og externa</t>
  </si>
  <si>
    <t>Oftalmoskopi og synsfelt</t>
  </si>
  <si>
    <t>Øjenpatienten i akutmodtagelsen</t>
  </si>
  <si>
    <t>Rødt øje</t>
  </si>
  <si>
    <t>Skelen og amblyopi</t>
  </si>
  <si>
    <t>Systemsygdommes manifestation i øjet</t>
  </si>
  <si>
    <t>Uge 17</t>
  </si>
  <si>
    <t>UGE 17 - oftal forelæsning</t>
  </si>
  <si>
    <t>UGE 17 - symposium</t>
  </si>
  <si>
    <t>ØNH, Neruradio, Neurologi</t>
  </si>
  <si>
    <t>Neurologi, Neurokirurgi, neurofysiologi og neuroradio</t>
  </si>
  <si>
    <t>Oftal, Neuro, Neurofys, Neuroradio</t>
  </si>
  <si>
    <t>UGE 17 spørgetime</t>
  </si>
  <si>
    <t>Psyk+farma - Medicinsk behandling af psykoser</t>
  </si>
  <si>
    <t>Psyk+Farma - Medicinsk behandling af bipolar…</t>
  </si>
  <si>
    <t>Psyk+farma - medicinsk behandling af depression…</t>
  </si>
  <si>
    <t>Retspsykiatri + misbrugscreening</t>
  </si>
  <si>
    <t>Bipolar-lidelse</t>
  </si>
  <si>
    <t>Funktionelle lidelser - Forelæsning</t>
  </si>
  <si>
    <t>Funktionelle lidelser - holdtime</t>
  </si>
  <si>
    <t>ØNH - holdundervisning</t>
  </si>
  <si>
    <t>,1</t>
  </si>
  <si>
    <t>,2</t>
  </si>
  <si>
    <t>,5</t>
  </si>
  <si>
    <t>,6</t>
  </si>
  <si>
    <t>,9,10</t>
  </si>
  <si>
    <t>,10</t>
  </si>
  <si>
    <t>,11</t>
  </si>
  <si>
    <t>OK OVERLAP</t>
  </si>
  <si>
    <t>,7,8</t>
  </si>
  <si>
    <t>,11,12,13</t>
  </si>
  <si>
    <t>Introduktion til oftalmologi</t>
  </si>
  <si>
    <t>Eksamensforberedelse</t>
  </si>
  <si>
    <t>Onkologi-symposium</t>
  </si>
  <si>
    <t>3-4</t>
  </si>
  <si>
    <t>Eksaminatorisk klinik Psykiatri</t>
  </si>
  <si>
    <t>Psykiatri eksaminatorisk klinik</t>
  </si>
  <si>
    <t>Psyk+Pharm 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</si>
</sst>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hh:mm:ss;@"/>
    <numFmt numFmtId="166" formatCode="dd\.mm\.yyyy;@"/>
    <numFmt numFmtId="167" formatCode="m/d/yyyy"/>
  </numFmts>
  <fonts count="19">
    <font>
      <sz val="11"/>
      <color indexed="8"/>
      <name val="Helvetica Neue"/>
    </font>
    <font>
      <sz val="10"/>
      <color indexed="9"/>
      <name val="Helvetica Neue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1"/>
      <color rgb="FF000000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b/>
      <sz val="12"/>
      <name val="Arial Bold"/>
    </font>
    <font>
      <b/>
      <sz val="11"/>
      <name val="Helvetica Neue"/>
    </font>
    <font>
      <b/>
      <sz val="11"/>
      <color indexed="8"/>
      <name val="Helvetica Neue"/>
    </font>
    <font>
      <sz val="11"/>
      <color theme="1"/>
      <name val="Helvetica Neue"/>
    </font>
    <font>
      <b/>
      <sz val="16"/>
      <color indexed="8"/>
      <name val="Helvetica Neue"/>
    </font>
    <font>
      <sz val="11"/>
      <color rgb="FFFF0000"/>
      <name val="Helvetica Neue"/>
    </font>
    <font>
      <b/>
      <sz val="36"/>
      <color indexed="8"/>
      <name val="Helvetica Neue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0"/>
      <color indexed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 applyNumberFormat="0" applyFill="0" applyBorder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112">
    <xf numFmtId="0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0" fontId="4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/>
    <xf numFmtId="49" fontId="0" fillId="0" borderId="0" xfId="0" applyNumberFormat="1" applyAlignment="1"/>
    <xf numFmtId="0" fontId="0" fillId="2" borderId="0" xfId="0" applyFill="1" applyAlignment="1">
      <alignment horizontal="right"/>
    </xf>
    <xf numFmtId="0" fontId="0" fillId="0" borderId="0" xfId="0" applyFill="1" applyAlignment="1"/>
    <xf numFmtId="166" fontId="0" fillId="0" borderId="0" xfId="0" applyNumberFormat="1" applyFill="1" applyAlignment="1"/>
    <xf numFmtId="49" fontId="0" fillId="0" borderId="0" xfId="0" applyNumberFormat="1" applyFill="1" applyAlignment="1"/>
    <xf numFmtId="14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2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/>
    <xf numFmtId="14" fontId="2" fillId="0" borderId="0" xfId="0" applyNumberFormat="1" applyFont="1" applyFill="1" applyBorder="1" applyAlignment="1"/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/>
    <xf numFmtId="49" fontId="10" fillId="3" borderId="4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right"/>
    </xf>
    <xf numFmtId="0" fontId="0" fillId="2" borderId="0" xfId="0" applyFill="1" applyAlignment="1"/>
    <xf numFmtId="0" fontId="0" fillId="4" borderId="0" xfId="0" applyFill="1" applyAlignment="1"/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/>
    <xf numFmtId="166" fontId="7" fillId="0" borderId="0" xfId="3" applyNumberFormat="1" applyFill="1" applyBorder="1" applyAlignment="1"/>
    <xf numFmtId="14" fontId="9" fillId="3" borderId="1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/>
    <xf numFmtId="0" fontId="11" fillId="6" borderId="0" xfId="0" applyFont="1" applyFill="1" applyBorder="1" applyAlignment="1"/>
    <xf numFmtId="49" fontId="0" fillId="8" borderId="0" xfId="0" applyNumberFormat="1" applyFill="1" applyAlignment="1"/>
    <xf numFmtId="49" fontId="0" fillId="9" borderId="0" xfId="0" applyNumberFormat="1" applyFill="1" applyAlignment="1"/>
    <xf numFmtId="0" fontId="0" fillId="9" borderId="0" xfId="0" applyNumberFormat="1" applyFill="1" applyAlignment="1"/>
    <xf numFmtId="49" fontId="0" fillId="2" borderId="0" xfId="0" applyNumberFormat="1" applyFill="1" applyAlignment="1"/>
    <xf numFmtId="49" fontId="0" fillId="7" borderId="0" xfId="0" applyNumberFormat="1" applyFill="1" applyAlignment="1"/>
    <xf numFmtId="0" fontId="0" fillId="7" borderId="0" xfId="0" applyNumberFormat="1" applyFill="1" applyAlignment="1">
      <alignment horizontal="left"/>
    </xf>
    <xf numFmtId="0" fontId="0" fillId="7" borderId="0" xfId="0" applyNumberFormat="1" applyFill="1" applyAlignment="1"/>
    <xf numFmtId="0" fontId="11" fillId="0" borderId="0" xfId="0" applyFont="1" applyFill="1" applyBorder="1" applyAlignment="1"/>
    <xf numFmtId="0" fontId="0" fillId="7" borderId="0" xfId="0" applyFill="1" applyAlignment="1"/>
    <xf numFmtId="166" fontId="15" fillId="0" borderId="0" xfId="0" applyNumberFormat="1" applyFont="1" applyAlignment="1"/>
    <xf numFmtId="166" fontId="0" fillId="10" borderId="0" xfId="0" applyNumberFormat="1" applyFill="1" applyAlignment="1"/>
    <xf numFmtId="167" fontId="2" fillId="10" borderId="0" xfId="0" applyNumberFormat="1" applyFont="1" applyFill="1" applyBorder="1" applyAlignment="1"/>
    <xf numFmtId="0" fontId="0" fillId="10" borderId="0" xfId="0" applyFill="1" applyAlignment="1"/>
    <xf numFmtId="49" fontId="2" fillId="10" borderId="0" xfId="0" applyNumberFormat="1" applyFont="1" applyFill="1" applyBorder="1" applyAlignment="1"/>
    <xf numFmtId="0" fontId="0" fillId="10" borderId="0" xfId="0" applyFill="1" applyBorder="1" applyAlignment="1"/>
    <xf numFmtId="49" fontId="0" fillId="10" borderId="0" xfId="0" applyNumberFormat="1" applyFill="1" applyAlignment="1"/>
    <xf numFmtId="14" fontId="2" fillId="0" borderId="0" xfId="0" applyNumberFormat="1" applyFont="1" applyFill="1" applyAlignment="1"/>
    <xf numFmtId="0" fontId="0" fillId="5" borderId="0" xfId="0" applyFill="1" applyAlignment="1"/>
    <xf numFmtId="0" fontId="0" fillId="7" borderId="0" xfId="0" applyFill="1" applyBorder="1" applyAlignment="1"/>
    <xf numFmtId="0" fontId="0" fillId="0" borderId="0" xfId="0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0" fontId="14" fillId="5" borderId="0" xfId="0" applyFont="1" applyFill="1" applyAlignment="1"/>
    <xf numFmtId="167" fontId="0" fillId="0" borderId="0" xfId="0" applyNumberFormat="1" applyAlignment="1"/>
    <xf numFmtId="0" fontId="0" fillId="11" borderId="0" xfId="0" applyFill="1" applyAlignment="1"/>
    <xf numFmtId="0" fontId="0" fillId="0" borderId="0" xfId="0" applyAlignment="1" applyProtection="1"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166" fontId="7" fillId="0" borderId="0" xfId="3" applyNumberFormat="1" applyFill="1" applyBorder="1">
      <alignment vertical="top"/>
    </xf>
    <xf numFmtId="166" fontId="7" fillId="0" borderId="0" xfId="3" applyNumberFormat="1" applyAlignment="1"/>
    <xf numFmtId="167" fontId="0" fillId="0" borderId="0" xfId="0" applyNumberFormat="1" applyFill="1" applyAlignment="1"/>
    <xf numFmtId="0" fontId="0" fillId="0" borderId="0" xfId="0" applyAlignment="1">
      <alignment wrapText="1"/>
    </xf>
    <xf numFmtId="0" fontId="16" fillId="0" borderId="0" xfId="0" applyFont="1" applyAlignment="1"/>
    <xf numFmtId="0" fontId="16" fillId="6" borderId="0" xfId="0" applyFont="1" applyFill="1" applyAlignment="1"/>
    <xf numFmtId="0" fontId="17" fillId="0" borderId="0" xfId="0" applyFont="1" applyFill="1" applyAlignment="1"/>
    <xf numFmtId="0" fontId="18" fillId="0" borderId="0" xfId="0" applyFont="1" applyAlignment="1"/>
    <xf numFmtId="166" fontId="0" fillId="12" borderId="0" xfId="0" applyNumberFormat="1" applyFill="1" applyAlignment="1"/>
    <xf numFmtId="166" fontId="13" fillId="7" borderId="0" xfId="0" applyNumberFormat="1" applyFont="1" applyFill="1" applyAlignment="1"/>
    <xf numFmtId="14" fontId="0" fillId="7" borderId="0" xfId="0" applyNumberFormat="1" applyFill="1" applyAlignment="1"/>
    <xf numFmtId="0" fontId="13" fillId="7" borderId="0" xfId="0" applyNumberFormat="1" applyFont="1" applyFill="1" applyAlignment="1"/>
    <xf numFmtId="166" fontId="13" fillId="7" borderId="0" xfId="0" applyNumberFormat="1" applyFont="1" applyFill="1" applyBorder="1" applyAlignment="1"/>
    <xf numFmtId="49" fontId="11" fillId="0" borderId="0" xfId="0" applyNumberFormat="1" applyFont="1" applyFill="1" applyAlignment="1"/>
    <xf numFmtId="0" fontId="16" fillId="0" borderId="0" xfId="0" applyFont="1" applyAlignment="1">
      <alignment vertical="center"/>
    </xf>
    <xf numFmtId="49" fontId="13" fillId="7" borderId="0" xfId="0" applyNumberFormat="1" applyFont="1" applyFill="1" applyAlignment="1"/>
    <xf numFmtId="167" fontId="0" fillId="10" borderId="0" xfId="0" applyNumberFormat="1" applyFill="1" applyAlignment="1"/>
    <xf numFmtId="49" fontId="2" fillId="0" borderId="0" xfId="0" applyNumberFormat="1" applyFont="1" applyFill="1" applyBorder="1" applyAlignment="1"/>
    <xf numFmtId="0" fontId="16" fillId="0" borderId="0" xfId="0" applyFont="1" applyFill="1" applyAlignment="1"/>
    <xf numFmtId="14" fontId="0" fillId="10" borderId="0" xfId="0" applyNumberFormat="1" applyFill="1" applyAlignment="1"/>
    <xf numFmtId="165" fontId="0" fillId="10" borderId="0" xfId="0" applyNumberFormat="1" applyFill="1" applyAlignment="1"/>
    <xf numFmtId="164" fontId="2" fillId="10" borderId="0" xfId="0" applyNumberFormat="1" applyFont="1" applyFill="1" applyBorder="1" applyAlignment="1">
      <alignment horizontal="right" vertical="center"/>
    </xf>
    <xf numFmtId="164" fontId="2" fillId="10" borderId="0" xfId="0" applyNumberFormat="1" applyFont="1" applyFill="1" applyBorder="1" applyAlignment="1"/>
    <xf numFmtId="166" fontId="0" fillId="13" borderId="0" xfId="0" applyNumberFormat="1" applyFill="1" applyAlignment="1"/>
    <xf numFmtId="167" fontId="2" fillId="13" borderId="0" xfId="0" applyNumberFormat="1" applyFont="1" applyFill="1" applyBorder="1" applyAlignment="1"/>
    <xf numFmtId="164" fontId="2" fillId="13" borderId="0" xfId="0" applyNumberFormat="1" applyFont="1" applyFill="1" applyBorder="1" applyAlignment="1"/>
    <xf numFmtId="167" fontId="0" fillId="13" borderId="0" xfId="0" applyNumberFormat="1" applyFill="1" applyAlignment="1"/>
    <xf numFmtId="0" fontId="0" fillId="13" borderId="0" xfId="0" applyFill="1" applyAlignment="1"/>
    <xf numFmtId="49" fontId="0" fillId="13" borderId="0" xfId="0" applyNumberFormat="1" applyFill="1" applyAlignment="1"/>
    <xf numFmtId="164" fontId="2" fillId="13" borderId="0" xfId="0" applyNumberFormat="1" applyFont="1" applyFill="1" applyBorder="1" applyAlignment="1">
      <alignment horizontal="right" vertical="center"/>
    </xf>
    <xf numFmtId="49" fontId="2" fillId="13" borderId="0" xfId="0" applyNumberFormat="1" applyFont="1" applyFill="1" applyBorder="1" applyAlignment="1"/>
    <xf numFmtId="0" fontId="0" fillId="13" borderId="0" xfId="0" applyFill="1" applyBorder="1" applyAlignment="1"/>
    <xf numFmtId="49" fontId="0" fillId="13" borderId="0" xfId="0" applyNumberFormat="1" applyFill="1" applyBorder="1" applyAlignment="1"/>
    <xf numFmtId="0" fontId="0" fillId="6" borderId="0" xfId="0" applyFill="1" applyAlignment="1"/>
    <xf numFmtId="0" fontId="9" fillId="0" borderId="1" xfId="0" applyNumberFormat="1" applyFont="1" applyFill="1" applyBorder="1" applyAlignment="1">
      <alignment horizontal="center" vertical="center" wrapText="1"/>
    </xf>
  </cellXfs>
  <cellStyles count="4">
    <cellStyle name="Besøgt link" xfId="2" builtinId="9" hidden="1"/>
    <cellStyle name="Link" xfId="1" builtinId="8" hidden="1"/>
    <cellStyle name="Link" xfId="3" builtinId="8"/>
    <cellStyle name="Normal" xfId="0" builtinId="0"/>
  </cellStyles>
  <dxfs count="10">
    <dxf>
      <fill>
        <patternFill>
          <fgColor indexed="64"/>
          <bgColor rgb="FFFF0000"/>
        </patternFill>
      </fill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167" formatCode="m/d/yyyy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7" formatCode="m/d/yyyy"/>
      <alignment horizontal="general" vertical="bottom" textRotation="0" wrapText="0" indent="0" justifyLastLine="0" shrinkToFit="0" readingOrder="0"/>
    </dxf>
    <dxf>
      <numFmt numFmtId="166" formatCode="dd\.mm\.yyyy;@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19191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9</xdr:row>
          <xdr:rowOff>0</xdr:rowOff>
        </xdr:from>
        <xdr:to>
          <xdr:col>19</xdr:col>
          <xdr:colOff>514350</xdr:colOff>
          <xdr:row>12</xdr:row>
          <xdr:rowOff>85725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Opret iCal fil</a:t>
              </a:r>
            </a:p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og upload til hjemmeside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13</xdr:row>
          <xdr:rowOff>76200</xdr:rowOff>
        </xdr:from>
        <xdr:to>
          <xdr:col>19</xdr:col>
          <xdr:colOff>514350</xdr:colOff>
          <xdr:row>16</xdr:row>
          <xdr:rowOff>161925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Kontroller Data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R329" totalsRowShown="0" headerRowBorderDxfId="9">
  <autoFilter ref="A1:R329"/>
  <tableColumns count="18">
    <tableColumn id="1" name="Fag" dataDxfId="8"/>
    <tableColumn id="2" name="Navn" dataDxfId="7"/>
    <tableColumn id="3" name="Start Dato" dataDxfId="6"/>
    <tableColumn id="4" name="Start Tid" dataDxfId="5"/>
    <tableColumn id="5" name="Stut Tid" dataDxfId="4"/>
    <tableColumn id="6" name="Slut Dato (optional)" dataDxfId="3"/>
    <tableColumn id="7" name="Beskrivelse"/>
    <tableColumn id="8" name="Lokation" dataDxfId="2"/>
    <tableColumn id="9" name="Dette er for hold # (fx 1-8 eller 1)" dataDxfId="1"/>
    <tableColumn id="10" name="Kolonne1"/>
    <tableColumn id="11" name="Afd."/>
    <tableColumn id="12" name="Huske at sende til"/>
    <tableColumn id="18" name="Svaret på udsending" dataDxfId="0"/>
    <tableColumn id="17" name="Tom 3"/>
    <tableColumn id="16" name="Overlaps kontrol (kan ikke flyttes)"/>
    <tableColumn id="13" name="Kal uge"/>
    <tableColumn id="14" name="Sem uge"/>
    <tableColumn id="15" name="Uge d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T416"/>
  <sheetViews>
    <sheetView tabSelected="1" zoomScale="70" zoomScaleNormal="70" zoomScalePageLayoutView="70" workbookViewId="0">
      <pane ySplit="1" topLeftCell="A2" activePane="bottomLeft" state="frozen"/>
      <selection pane="bottomLeft" activeCell="A284" sqref="A284"/>
    </sheetView>
  </sheetViews>
  <sheetFormatPr defaultColWidth="8.625" defaultRowHeight="14.25"/>
  <cols>
    <col min="1" max="1" width="16.625" style="17" customWidth="1"/>
    <col min="2" max="2" width="30.375" style="2" customWidth="1"/>
    <col min="3" max="3" width="12.625" style="32" customWidth="1"/>
    <col min="4" max="4" width="14.75" style="1" customWidth="1"/>
    <col min="5" max="5" width="16.75" style="2" customWidth="1"/>
    <col min="6" max="6" width="11.125" customWidth="1"/>
    <col min="7" max="7" width="27.25" customWidth="1"/>
    <col min="8" max="8" width="65" style="15" customWidth="1"/>
    <col min="9" max="9" width="12.625" style="15" customWidth="1"/>
    <col min="10" max="10" width="14.75" customWidth="1"/>
    <col min="11" max="11" width="13.5" customWidth="1"/>
    <col min="12" max="12" width="12" customWidth="1"/>
    <col min="13" max="13" width="5.875" style="41" customWidth="1"/>
    <col min="14" max="15" width="5.875" customWidth="1"/>
    <col min="16" max="17" width="6" customWidth="1"/>
    <col min="18" max="18" width="6.125" customWidth="1"/>
    <col min="19" max="19" width="26.5" bestFit="1" customWidth="1"/>
    <col min="20" max="20" width="12.125" customWidth="1"/>
  </cols>
  <sheetData>
    <row r="1" spans="1:20" ht="60" customHeight="1" thickBot="1">
      <c r="A1" s="111" t="s">
        <v>2</v>
      </c>
      <c r="B1" s="23" t="s">
        <v>3</v>
      </c>
      <c r="C1" s="48" t="s">
        <v>4</v>
      </c>
      <c r="D1" s="25" t="s">
        <v>5</v>
      </c>
      <c r="E1" s="25" t="s">
        <v>6</v>
      </c>
      <c r="F1" s="24" t="s">
        <v>7</v>
      </c>
      <c r="G1" s="23" t="s">
        <v>8</v>
      </c>
      <c r="H1" s="23" t="s">
        <v>9</v>
      </c>
      <c r="I1" s="26" t="s">
        <v>1</v>
      </c>
      <c r="J1" s="27" t="s">
        <v>108</v>
      </c>
      <c r="K1" s="38" t="s">
        <v>10</v>
      </c>
      <c r="L1" s="38" t="s">
        <v>94</v>
      </c>
      <c r="M1" s="76" t="s">
        <v>95</v>
      </c>
      <c r="N1" s="38" t="s">
        <v>11</v>
      </c>
      <c r="O1" s="38" t="s">
        <v>12</v>
      </c>
      <c r="P1" s="38" t="s">
        <v>13</v>
      </c>
      <c r="Q1" s="38" t="s">
        <v>14</v>
      </c>
      <c r="R1" s="38" t="s">
        <v>15</v>
      </c>
      <c r="S1" t="s">
        <v>18</v>
      </c>
      <c r="T1" s="16" t="s">
        <v>0</v>
      </c>
    </row>
    <row r="2" spans="1:20" ht="15" thickTop="1">
      <c r="D2" s="28"/>
      <c r="E2" s="28"/>
      <c r="I2" s="14"/>
      <c r="J2" s="17"/>
      <c r="K2" s="17"/>
      <c r="L2" s="17"/>
      <c r="M2" s="17"/>
      <c r="N2" s="17"/>
      <c r="P2" s="17"/>
      <c r="Q2" s="17"/>
      <c r="S2" s="6" t="s">
        <v>19</v>
      </c>
      <c r="T2" s="21">
        <v>1</v>
      </c>
    </row>
    <row r="3" spans="1:20" ht="14.25" customHeight="1">
      <c r="D3" s="28"/>
      <c r="E3" s="28"/>
      <c r="M3" s="17"/>
      <c r="S3" s="6" t="s">
        <v>20</v>
      </c>
      <c r="T3" s="21">
        <v>16</v>
      </c>
    </row>
    <row r="4" spans="1:20">
      <c r="D4" s="28"/>
      <c r="E4" s="28"/>
      <c r="M4" s="17"/>
      <c r="S4" s="7" t="s">
        <v>21</v>
      </c>
      <c r="T4" s="22" t="s">
        <v>98</v>
      </c>
    </row>
    <row r="5" spans="1:20">
      <c r="D5" s="28"/>
      <c r="E5" s="28"/>
      <c r="M5" s="17"/>
      <c r="S5" s="7" t="s">
        <v>22</v>
      </c>
      <c r="T5" s="22" t="s">
        <v>99</v>
      </c>
    </row>
    <row r="6" spans="1:20">
      <c r="D6" s="28"/>
      <c r="E6" s="28"/>
      <c r="M6" s="17"/>
      <c r="S6" s="7" t="s">
        <v>16</v>
      </c>
      <c r="T6" s="39">
        <v>43339</v>
      </c>
    </row>
    <row r="7" spans="1:20">
      <c r="D7" s="28"/>
      <c r="E7" s="28"/>
      <c r="M7" s="17"/>
      <c r="S7" s="7" t="s">
        <v>17</v>
      </c>
      <c r="T7" s="40">
        <v>2020</v>
      </c>
    </row>
    <row r="8" spans="1:20" ht="15">
      <c r="A8" s="3"/>
      <c r="B8" s="12"/>
      <c r="C8" s="33"/>
      <c r="D8" s="29"/>
      <c r="E8" s="29"/>
      <c r="F8" s="11"/>
      <c r="G8" s="10"/>
      <c r="H8" s="13"/>
      <c r="I8" s="14"/>
      <c r="J8" s="17"/>
      <c r="K8" s="17"/>
      <c r="L8" s="17"/>
      <c r="M8" s="17"/>
      <c r="N8" s="17"/>
      <c r="P8" s="17"/>
      <c r="Q8" s="17"/>
    </row>
    <row r="9" spans="1:20">
      <c r="D9" s="28"/>
      <c r="E9" s="28"/>
      <c r="M9" s="17"/>
    </row>
    <row r="10" spans="1:20">
      <c r="D10" s="28"/>
      <c r="E10" s="28"/>
      <c r="M10" s="17"/>
    </row>
    <row r="11" spans="1:20">
      <c r="D11" s="28"/>
      <c r="E11" s="28"/>
      <c r="M11" s="17"/>
    </row>
    <row r="12" spans="1:20">
      <c r="D12" s="28"/>
      <c r="E12" s="28"/>
      <c r="M12" s="17"/>
    </row>
    <row r="13" spans="1:20">
      <c r="D13" s="28"/>
      <c r="E13" s="28"/>
      <c r="M13" s="17"/>
    </row>
    <row r="14" spans="1:20">
      <c r="D14" s="28"/>
      <c r="E14" s="28"/>
      <c r="M14" s="17"/>
    </row>
    <row r="15" spans="1:20" ht="45">
      <c r="B15" s="60" t="s">
        <v>96</v>
      </c>
      <c r="D15" s="28"/>
      <c r="E15" s="28"/>
      <c r="M15" s="17"/>
    </row>
    <row r="16" spans="1:20">
      <c r="B16" s="18"/>
      <c r="D16" s="28"/>
      <c r="E16" s="28"/>
      <c r="M16" s="17"/>
    </row>
    <row r="17" spans="1:17">
      <c r="B17" s="77" t="s">
        <v>36</v>
      </c>
      <c r="D17" s="28"/>
      <c r="E17" s="28"/>
      <c r="M17" s="17"/>
    </row>
    <row r="18" spans="1:17" ht="15">
      <c r="A18" s="3"/>
      <c r="B18" s="77" t="s">
        <v>23</v>
      </c>
      <c r="C18" s="35"/>
      <c r="D18" s="30"/>
      <c r="E18" s="31"/>
      <c r="F18" s="5"/>
      <c r="G18" s="9"/>
      <c r="H18" s="44"/>
      <c r="I18" s="13"/>
      <c r="J18" s="7"/>
      <c r="K18" s="7"/>
      <c r="L18" s="7"/>
      <c r="M18" s="7"/>
      <c r="N18" s="7"/>
      <c r="P18" s="7"/>
      <c r="Q18" s="7"/>
    </row>
    <row r="19" spans="1:17" ht="15">
      <c r="A19" s="3"/>
      <c r="B19" s="47" t="s">
        <v>24</v>
      </c>
      <c r="C19" s="35"/>
      <c r="D19" s="30"/>
      <c r="E19" s="31"/>
      <c r="F19" s="5"/>
      <c r="G19" s="9"/>
      <c r="H19" s="45"/>
      <c r="I19" s="13"/>
      <c r="J19" s="7"/>
      <c r="K19" s="7"/>
      <c r="L19" s="7"/>
      <c r="M19" s="7"/>
      <c r="N19" s="7"/>
      <c r="P19" s="7"/>
      <c r="Q19" s="7"/>
    </row>
    <row r="20" spans="1:17" ht="15">
      <c r="A20" s="3"/>
      <c r="B20" s="47" t="s">
        <v>25</v>
      </c>
      <c r="C20" s="35"/>
      <c r="D20" s="30"/>
      <c r="E20" s="31"/>
      <c r="F20" s="5"/>
      <c r="G20" s="9"/>
      <c r="H20" s="45"/>
      <c r="I20" s="13"/>
      <c r="J20" s="7"/>
      <c r="K20" s="7"/>
      <c r="L20" s="7"/>
      <c r="M20" s="7"/>
      <c r="N20" s="7"/>
      <c r="P20" s="7"/>
      <c r="Q20" s="7"/>
    </row>
    <row r="21" spans="1:17" ht="15">
      <c r="A21" s="3"/>
      <c r="B21" s="47" t="s">
        <v>100</v>
      </c>
      <c r="C21" s="35"/>
      <c r="D21" s="30"/>
      <c r="E21" s="31"/>
      <c r="F21" s="5"/>
      <c r="G21" s="9"/>
      <c r="H21" s="45"/>
      <c r="I21" s="13"/>
      <c r="J21" s="7"/>
      <c r="K21" s="7"/>
      <c r="L21" s="7"/>
      <c r="M21" s="7"/>
      <c r="N21" s="7"/>
      <c r="P21" s="7"/>
      <c r="Q21" s="7"/>
    </row>
    <row r="22" spans="1:17" ht="15">
      <c r="A22" s="3"/>
      <c r="B22" s="47" t="s">
        <v>26</v>
      </c>
      <c r="C22" s="35"/>
      <c r="D22" s="30"/>
      <c r="E22" s="31"/>
      <c r="F22" s="5"/>
      <c r="G22" s="9"/>
      <c r="H22" s="45"/>
      <c r="I22" s="13"/>
      <c r="J22" s="7"/>
      <c r="K22" s="7"/>
      <c r="L22" s="7"/>
      <c r="M22" s="7"/>
      <c r="N22" s="7"/>
      <c r="P22" s="7"/>
      <c r="Q22" s="7"/>
    </row>
    <row r="23" spans="1:17" ht="15">
      <c r="A23" s="3"/>
      <c r="B23" s="47" t="s">
        <v>51</v>
      </c>
      <c r="C23" s="35"/>
      <c r="D23" s="30"/>
      <c r="E23" s="31"/>
      <c r="F23" s="5"/>
      <c r="G23" s="9"/>
      <c r="H23" s="45"/>
      <c r="I23" s="13"/>
      <c r="J23" s="7"/>
      <c r="K23" s="7"/>
      <c r="L23" s="7"/>
      <c r="M23" s="7"/>
      <c r="N23" s="7"/>
      <c r="P23" s="7"/>
      <c r="Q23" s="7"/>
    </row>
    <row r="24" spans="1:17" ht="15">
      <c r="A24" s="3"/>
      <c r="B24" s="47" t="s">
        <v>27</v>
      </c>
      <c r="C24" s="35"/>
      <c r="D24" s="30"/>
      <c r="E24" s="31"/>
      <c r="F24" s="5"/>
      <c r="G24" s="9"/>
      <c r="H24" s="45"/>
      <c r="I24" s="13"/>
      <c r="J24" s="7"/>
      <c r="K24" s="7"/>
      <c r="L24" s="7"/>
      <c r="M24" s="7"/>
      <c r="N24" s="7"/>
      <c r="P24" s="7"/>
      <c r="Q24" s="7"/>
    </row>
    <row r="25" spans="1:17" ht="15">
      <c r="A25" s="3"/>
      <c r="B25" s="47" t="s">
        <v>28</v>
      </c>
      <c r="C25" s="35"/>
      <c r="D25" s="30"/>
      <c r="E25" s="31"/>
      <c r="F25" s="5"/>
      <c r="G25" s="9"/>
      <c r="H25" s="45"/>
      <c r="I25" s="13"/>
      <c r="J25" s="7"/>
      <c r="K25" s="7"/>
      <c r="L25" s="7"/>
      <c r="M25" s="7"/>
      <c r="N25" s="7"/>
      <c r="P25" s="7"/>
      <c r="Q25" s="7"/>
    </row>
    <row r="26" spans="1:17" ht="15">
      <c r="A26" s="3"/>
      <c r="B26" s="47" t="s">
        <v>29</v>
      </c>
      <c r="C26" s="35"/>
      <c r="D26" s="30"/>
      <c r="E26" s="31"/>
      <c r="F26" s="5"/>
      <c r="G26" s="9"/>
      <c r="H26" s="45"/>
      <c r="I26" s="13"/>
      <c r="J26" s="7"/>
      <c r="K26" s="7"/>
      <c r="L26" s="7"/>
      <c r="M26" s="7"/>
      <c r="N26" s="7"/>
      <c r="P26" s="7"/>
      <c r="Q26" s="7"/>
    </row>
    <row r="27" spans="1:17" ht="15">
      <c r="A27" s="3"/>
      <c r="B27" s="78" t="s">
        <v>55</v>
      </c>
      <c r="C27" s="35"/>
      <c r="D27" s="30"/>
      <c r="E27" s="31"/>
      <c r="F27" s="5"/>
      <c r="G27" s="9"/>
      <c r="H27" s="45"/>
      <c r="I27" s="13"/>
      <c r="J27" s="7"/>
      <c r="K27" s="7"/>
      <c r="L27" s="7"/>
      <c r="M27" s="7"/>
      <c r="N27" s="7"/>
      <c r="P27" s="7"/>
      <c r="Q27" s="7"/>
    </row>
    <row r="28" spans="1:17" ht="15">
      <c r="A28" s="3"/>
      <c r="B28" s="47" t="s">
        <v>30</v>
      </c>
      <c r="C28" s="35"/>
      <c r="D28" s="30"/>
      <c r="E28" s="31"/>
      <c r="F28" s="5"/>
      <c r="G28" s="9"/>
      <c r="H28" s="45"/>
      <c r="I28" s="13"/>
      <c r="J28" s="7"/>
      <c r="K28" s="7"/>
      <c r="L28" s="7"/>
      <c r="M28" s="7"/>
      <c r="N28" s="7"/>
      <c r="P28" s="7"/>
      <c r="Q28" s="7"/>
    </row>
    <row r="29" spans="1:17" ht="15">
      <c r="A29" s="3"/>
      <c r="B29" s="47" t="s">
        <v>102</v>
      </c>
      <c r="C29" s="35"/>
      <c r="D29" s="30"/>
      <c r="E29" s="31"/>
      <c r="F29" s="5"/>
      <c r="G29" s="9"/>
      <c r="H29" s="45"/>
      <c r="I29" s="13"/>
      <c r="J29" s="7"/>
      <c r="K29" s="7"/>
      <c r="L29" s="7"/>
      <c r="M29" s="7"/>
      <c r="N29" s="7"/>
      <c r="P29" s="7"/>
      <c r="Q29" s="7"/>
    </row>
    <row r="30" spans="1:17" ht="15">
      <c r="A30" s="3"/>
      <c r="B30" s="47" t="s">
        <v>31</v>
      </c>
      <c r="C30" s="35"/>
      <c r="D30" s="30"/>
      <c r="E30" s="31"/>
      <c r="F30" s="5"/>
      <c r="G30" s="9"/>
      <c r="H30" s="45"/>
      <c r="I30" s="13"/>
      <c r="J30" s="7"/>
      <c r="K30" s="7"/>
      <c r="L30" s="7"/>
      <c r="M30" s="7"/>
      <c r="N30" s="7"/>
      <c r="P30" s="7"/>
      <c r="Q30" s="7"/>
    </row>
    <row r="31" spans="1:17" ht="15">
      <c r="A31" s="3"/>
      <c r="B31" s="47" t="s">
        <v>32</v>
      </c>
      <c r="C31" s="35"/>
      <c r="D31" s="30"/>
      <c r="E31" s="31"/>
      <c r="F31" s="5"/>
      <c r="G31" s="9"/>
      <c r="H31" s="45"/>
      <c r="I31" s="13"/>
      <c r="J31" s="7"/>
      <c r="K31" s="7"/>
      <c r="L31" s="7"/>
      <c r="M31" s="7"/>
      <c r="N31" s="7"/>
      <c r="P31" s="7"/>
      <c r="Q31" s="7"/>
    </row>
    <row r="32" spans="1:17" ht="15">
      <c r="A32" s="3"/>
      <c r="B32" s="47" t="s">
        <v>33</v>
      </c>
      <c r="C32" s="35"/>
      <c r="D32" s="30"/>
      <c r="E32" s="31"/>
      <c r="F32" s="5"/>
      <c r="G32" s="9"/>
      <c r="H32" s="45"/>
      <c r="I32" s="13"/>
      <c r="J32" s="7"/>
      <c r="K32" s="7"/>
      <c r="L32" s="7"/>
      <c r="M32" s="7"/>
      <c r="N32" s="7"/>
      <c r="P32" s="7"/>
      <c r="Q32" s="7"/>
    </row>
    <row r="33" spans="1:18" ht="15">
      <c r="A33" s="3"/>
      <c r="B33" s="47" t="s">
        <v>34</v>
      </c>
      <c r="C33" s="34"/>
      <c r="D33" s="42"/>
      <c r="E33" s="29"/>
      <c r="F33" s="5"/>
      <c r="G33" s="9"/>
      <c r="H33" s="43"/>
      <c r="I33" s="13"/>
      <c r="J33" s="7"/>
      <c r="K33" s="7"/>
      <c r="L33" s="7"/>
      <c r="M33" s="7"/>
      <c r="N33" s="7"/>
      <c r="P33" s="7"/>
      <c r="Q33" s="7"/>
    </row>
    <row r="34" spans="1:18" ht="15">
      <c r="A34" s="3"/>
      <c r="B34" s="77" t="s">
        <v>35</v>
      </c>
      <c r="C34" s="34"/>
      <c r="D34" s="42"/>
      <c r="E34" s="29"/>
      <c r="F34" s="5"/>
      <c r="G34" s="9"/>
      <c r="H34" s="43"/>
      <c r="I34" s="13"/>
      <c r="J34" s="7"/>
      <c r="K34" s="7"/>
      <c r="L34" s="7"/>
      <c r="M34" s="7"/>
      <c r="N34" s="7"/>
      <c r="P34" s="7"/>
      <c r="Q34" s="7"/>
    </row>
    <row r="35" spans="1:18" ht="15.75">
      <c r="A35" s="3"/>
      <c r="B35" s="85"/>
      <c r="C35" s="34"/>
      <c r="D35" s="42"/>
      <c r="E35" s="29"/>
      <c r="F35" s="5"/>
      <c r="G35" s="9"/>
      <c r="H35" s="43"/>
      <c r="I35" s="13"/>
      <c r="J35" s="7"/>
      <c r="K35" s="7"/>
      <c r="L35" s="50"/>
      <c r="M35" s="58"/>
      <c r="N35" s="50"/>
      <c r="P35" s="7"/>
      <c r="Q35" s="7"/>
    </row>
    <row r="36" spans="1:18" ht="15" customHeight="1">
      <c r="A36" s="3"/>
      <c r="B36" s="18"/>
      <c r="C36" s="36"/>
      <c r="D36" s="31"/>
      <c r="E36" s="31"/>
      <c r="F36" s="17"/>
      <c r="G36" s="17"/>
      <c r="H36" s="14"/>
      <c r="I36" s="14"/>
      <c r="J36" s="7"/>
      <c r="K36" s="7"/>
      <c r="L36" s="7"/>
      <c r="M36" s="7"/>
      <c r="N36" s="7"/>
      <c r="P36" s="7"/>
      <c r="Q36" s="7"/>
    </row>
    <row r="37" spans="1:18" ht="20.25" customHeight="1">
      <c r="A37" s="3"/>
      <c r="B37" s="89" t="s">
        <v>38</v>
      </c>
      <c r="C37" s="20"/>
      <c r="D37" s="8"/>
      <c r="E37" s="31"/>
      <c r="F37" s="7"/>
      <c r="G37" s="7"/>
      <c r="H37" s="14"/>
      <c r="I37" s="14"/>
      <c r="J37" s="17"/>
      <c r="K37" s="17"/>
      <c r="L37" s="17"/>
      <c r="M37" s="17"/>
      <c r="N37" s="17"/>
      <c r="P37" s="17"/>
      <c r="Q37" s="17"/>
    </row>
    <row r="38" spans="1:18" ht="15">
      <c r="A38" s="3"/>
      <c r="B38" s="4"/>
      <c r="C38" s="36"/>
      <c r="D38" s="31"/>
      <c r="E38" s="31"/>
      <c r="F38" s="17"/>
      <c r="G38" s="17"/>
      <c r="H38" s="54" t="s">
        <v>93</v>
      </c>
      <c r="I38" s="14"/>
      <c r="J38" s="7"/>
      <c r="K38" s="7"/>
      <c r="L38" s="7"/>
      <c r="M38" s="7"/>
      <c r="N38" s="7"/>
      <c r="P38" s="7"/>
      <c r="Q38" s="7"/>
    </row>
    <row r="39" spans="1:18" ht="15">
      <c r="A39" s="3" t="s">
        <v>134</v>
      </c>
      <c r="B39" s="18" t="str">
        <f>"Hold " &amp; Table1[[#This Row],[Dette er for hold '# (fx 1-8 eller 1)]] &amp; " " &amp; Table1[[#This Row],[Beskrivelse]]</f>
        <v>Hold 1 obligatorisk holdundervisning</v>
      </c>
      <c r="C39" s="36">
        <f>IF(Table1[[#This Row],[Navn]]&lt;&gt;"",DATE($T$7, 1, -2) - WEEKDAY(DATE($T$7, 1, 3)) +Table1[[#This Row],[Kal uge]]* 7+Table1[[#This Row],[Uge dag]]-1,"")</f>
        <v>44151</v>
      </c>
      <c r="D39" s="31">
        <v>0.33333333333333331</v>
      </c>
      <c r="E39" s="31">
        <v>0.39583333333333331</v>
      </c>
      <c r="F39" s="17"/>
      <c r="G39" s="17" t="s">
        <v>43</v>
      </c>
      <c r="H39" s="82"/>
      <c r="I39" s="19" t="s">
        <v>41</v>
      </c>
      <c r="J39" s="7"/>
      <c r="K39" s="7"/>
      <c r="L39" s="7"/>
      <c r="M39" s="69"/>
      <c r="N39" s="7"/>
      <c r="P39" s="7">
        <v>47</v>
      </c>
      <c r="Q39" s="7"/>
      <c r="R39">
        <v>1</v>
      </c>
    </row>
    <row r="40" spans="1:18" ht="15">
      <c r="A40" s="3" t="s">
        <v>134</v>
      </c>
      <c r="B40" s="18" t="str">
        <f>"Hold " &amp; Table1[[#This Row],[Dette er for hold '# (fx 1-8 eller 1)]] &amp; " " &amp; Table1[[#This Row],[Beskrivelse]]</f>
        <v>Hold 2 obligatorisk holdundervisning</v>
      </c>
      <c r="C40" s="36">
        <f>C39</f>
        <v>44151</v>
      </c>
      <c r="D40" s="31">
        <v>0.40625</v>
      </c>
      <c r="E40" s="31">
        <v>0.46875</v>
      </c>
      <c r="F40" s="17"/>
      <c r="G40" s="17" t="s">
        <v>43</v>
      </c>
      <c r="H40" s="82"/>
      <c r="I40" s="19" t="s">
        <v>42</v>
      </c>
      <c r="J40" s="7"/>
      <c r="K40" s="7"/>
      <c r="L40" s="7"/>
      <c r="M40" s="69"/>
      <c r="N40" s="7"/>
      <c r="P40" s="7"/>
      <c r="Q40" s="7"/>
    </row>
    <row r="41" spans="1:18" ht="15">
      <c r="A41" s="3"/>
      <c r="B41" s="18"/>
      <c r="C41" s="36">
        <f>C40</f>
        <v>44151</v>
      </c>
      <c r="D41" s="31"/>
      <c r="E41" s="31"/>
      <c r="F41" s="17"/>
      <c r="G41" s="17"/>
      <c r="H41" s="14"/>
      <c r="I41" s="19"/>
      <c r="J41" s="7"/>
      <c r="K41" s="7"/>
      <c r="L41" s="7"/>
      <c r="M41" s="69"/>
      <c r="N41" s="7"/>
      <c r="P41" s="7"/>
      <c r="Q41" s="7"/>
    </row>
    <row r="42" spans="1:18" ht="15">
      <c r="A42" s="3" t="s">
        <v>134</v>
      </c>
      <c r="B42" s="18" t="str">
        <f>"Hold " &amp; Table1[[#This Row],[Dette er for hold '# (fx 1-8 eller 1)]] &amp; " " &amp; Table1[[#This Row],[Beskrivelse]]</f>
        <v>Hold 3 obligatorisk holdundervisning</v>
      </c>
      <c r="C42" s="36">
        <f>C41</f>
        <v>44151</v>
      </c>
      <c r="D42" s="31">
        <v>0.48958333333333331</v>
      </c>
      <c r="E42" s="31">
        <v>0.55208333333333337</v>
      </c>
      <c r="F42" s="17"/>
      <c r="G42" s="17" t="s">
        <v>43</v>
      </c>
      <c r="H42" s="82"/>
      <c r="I42" s="14" t="s">
        <v>40</v>
      </c>
      <c r="J42" s="7"/>
      <c r="K42" s="7"/>
      <c r="L42" s="7"/>
      <c r="M42" s="69"/>
      <c r="N42" s="7"/>
      <c r="P42" s="7"/>
      <c r="Q42" s="7"/>
    </row>
    <row r="43" spans="1:18" s="104" customFormat="1" ht="15">
      <c r="A43" s="3"/>
      <c r="B43" s="100"/>
      <c r="C43" s="101"/>
      <c r="D43" s="106"/>
      <c r="E43" s="106"/>
      <c r="H43" s="107"/>
      <c r="I43" s="109"/>
      <c r="J43" s="108"/>
      <c r="K43" s="108"/>
      <c r="L43" s="108"/>
      <c r="M43" s="108"/>
      <c r="N43" s="108"/>
      <c r="O43"/>
      <c r="P43" s="108"/>
      <c r="Q43" s="108"/>
    </row>
    <row r="44" spans="1:18" ht="15">
      <c r="A44" s="3"/>
      <c r="B44" s="18"/>
      <c r="C44" s="36">
        <f>C42+1</f>
        <v>44152</v>
      </c>
      <c r="D44" s="28"/>
      <c r="E44" s="28"/>
      <c r="F44" s="17"/>
      <c r="G44" s="17"/>
      <c r="H44" s="82"/>
      <c r="I44" s="19"/>
      <c r="J44" s="7"/>
      <c r="K44" s="7"/>
      <c r="L44" s="7"/>
      <c r="M44" s="69"/>
      <c r="N44" s="7"/>
      <c r="P44" s="7"/>
      <c r="Q44" s="7"/>
    </row>
    <row r="45" spans="1:18" ht="15">
      <c r="A45" s="3" t="s">
        <v>134</v>
      </c>
      <c r="B45" s="18" t="str">
        <f>"Hold " &amp; Table1[[#This Row],[Dette er for hold '# (fx 1-8 eller 1)]] &amp; " " &amp; Table1[[#This Row],[Beskrivelse]]</f>
        <v>Hold 1 obligatorisk holdundervisning</v>
      </c>
      <c r="C45" s="36">
        <f>C44</f>
        <v>44152</v>
      </c>
      <c r="D45" s="31">
        <f>D39</f>
        <v>0.33333333333333331</v>
      </c>
      <c r="E45" s="31">
        <f>E39</f>
        <v>0.39583333333333331</v>
      </c>
      <c r="F45" s="17"/>
      <c r="G45" s="17" t="s">
        <v>43</v>
      </c>
      <c r="H45" s="82"/>
      <c r="I45" s="19" t="s">
        <v>41</v>
      </c>
      <c r="J45" s="7"/>
      <c r="K45" s="7"/>
      <c r="L45" s="7"/>
      <c r="M45" s="69"/>
      <c r="N45" s="7"/>
      <c r="P45" s="7"/>
      <c r="Q45" s="7"/>
    </row>
    <row r="46" spans="1:18" ht="15">
      <c r="A46" s="3"/>
      <c r="B46" s="18"/>
      <c r="C46" s="36">
        <f>C45</f>
        <v>44152</v>
      </c>
      <c r="D46" s="31"/>
      <c r="E46" s="31"/>
      <c r="F46" s="17"/>
      <c r="G46" s="17"/>
      <c r="H46" s="14"/>
      <c r="I46" s="14"/>
      <c r="J46" s="7"/>
      <c r="K46" s="7"/>
      <c r="L46" s="7"/>
      <c r="M46" s="69"/>
      <c r="N46" s="7"/>
      <c r="P46" s="7"/>
      <c r="Q46" s="7"/>
    </row>
    <row r="47" spans="1:18" ht="15.75">
      <c r="A47" s="3" t="s">
        <v>134</v>
      </c>
      <c r="B47" s="18" t="str">
        <f>"Hold " &amp; Table1[[#This Row],[Dette er for hold '# (fx 1-8 eller 1)]] &amp; " " &amp; Table1[[#This Row],[Beskrivelse]]</f>
        <v>Hold 2 obligatorisk holdundervisning</v>
      </c>
      <c r="C47" s="33">
        <f>C46</f>
        <v>44152</v>
      </c>
      <c r="D47" s="31">
        <v>0.40625</v>
      </c>
      <c r="E47" s="31">
        <v>0.46875</v>
      </c>
      <c r="F47" s="7"/>
      <c r="G47" s="17" t="s">
        <v>43</v>
      </c>
      <c r="H47" s="82"/>
      <c r="I47" s="14" t="s">
        <v>42</v>
      </c>
      <c r="J47" s="17"/>
      <c r="K47" s="17"/>
      <c r="L47" s="17"/>
      <c r="M47" s="59"/>
      <c r="N47" s="17"/>
      <c r="P47" s="17"/>
      <c r="Q47" s="17"/>
    </row>
    <row r="48" spans="1:18" s="104" customFormat="1" ht="15">
      <c r="A48" s="3"/>
      <c r="B48" s="100"/>
      <c r="C48" s="101"/>
      <c r="D48" s="106"/>
      <c r="E48" s="106"/>
      <c r="F48" s="108"/>
      <c r="H48" s="107"/>
      <c r="I48" s="109"/>
      <c r="O48"/>
    </row>
    <row r="49" spans="1:18" ht="15">
      <c r="A49" s="3" t="s">
        <v>134</v>
      </c>
      <c r="B49" s="18" t="str">
        <f>"Hold " &amp; Table1[[#This Row],[Dette er for hold '# (fx 1-8 eller 1)]] &amp; " " &amp; Table1[[#This Row],[Beskrivelse]]</f>
        <v>Hold 3 obligatorisk holdundervisning</v>
      </c>
      <c r="C49" s="36">
        <f>C47+1</f>
        <v>44153</v>
      </c>
      <c r="D49" s="31">
        <v>0.33333333333333331</v>
      </c>
      <c r="E49" s="31">
        <v>0.39583333333333331</v>
      </c>
      <c r="F49" s="17"/>
      <c r="G49" s="17" t="s">
        <v>43</v>
      </c>
      <c r="H49" s="82"/>
      <c r="I49" s="14" t="s">
        <v>40</v>
      </c>
      <c r="J49" s="7"/>
      <c r="K49" s="7"/>
      <c r="L49" s="7"/>
      <c r="M49" s="69"/>
      <c r="N49" s="7"/>
      <c r="P49" s="7"/>
      <c r="Q49" s="7"/>
    </row>
    <row r="50" spans="1:18" ht="15">
      <c r="A50" s="3" t="s">
        <v>134</v>
      </c>
      <c r="B50" s="18" t="str">
        <f>"Hold " &amp; Table1[[#This Row],[Dette er for hold '# (fx 1-8 eller 1)]] &amp; " " &amp; Table1[[#This Row],[Beskrivelse]]</f>
        <v>Hold 4 obligatorisk holdundervisning</v>
      </c>
      <c r="C50" s="36">
        <f>C49</f>
        <v>44153</v>
      </c>
      <c r="D50" s="31">
        <v>0.40625</v>
      </c>
      <c r="E50" s="31">
        <v>0.46875</v>
      </c>
      <c r="F50" s="17"/>
      <c r="G50" s="17" t="s">
        <v>43</v>
      </c>
      <c r="H50" s="14"/>
      <c r="I50" s="19" t="s">
        <v>39</v>
      </c>
      <c r="J50" s="7"/>
      <c r="K50" s="7"/>
      <c r="L50" s="7"/>
      <c r="M50" s="69"/>
      <c r="N50" s="7"/>
      <c r="P50" s="7"/>
      <c r="Q50" s="7"/>
    </row>
    <row r="51" spans="1:18" ht="15">
      <c r="A51" s="3"/>
      <c r="C51" s="36">
        <f>C50</f>
        <v>44153</v>
      </c>
      <c r="D51" s="31"/>
      <c r="E51" s="31"/>
      <c r="F51" s="17"/>
      <c r="H51" s="82"/>
      <c r="I51" s="19"/>
      <c r="J51" s="7"/>
      <c r="K51" s="7"/>
      <c r="L51" s="7"/>
      <c r="M51" s="69"/>
      <c r="N51" s="7"/>
      <c r="P51" s="7"/>
      <c r="Q51" s="7"/>
    </row>
    <row r="52" spans="1:18" ht="15">
      <c r="A52" s="3" t="s">
        <v>134</v>
      </c>
      <c r="B52" s="18" t="str">
        <f>"Hold " &amp; Table1[[#This Row],[Dette er for hold '# (fx 1-8 eller 1)]] &amp; " " &amp; Table1[[#This Row],[Beskrivelse]]</f>
        <v>Hold 1 obligatorisk holdundervisning</v>
      </c>
      <c r="C52" s="36">
        <f>C51</f>
        <v>44153</v>
      </c>
      <c r="D52" s="31">
        <v>0.48958333333333331</v>
      </c>
      <c r="E52" s="31">
        <v>0.55208333333333337</v>
      </c>
      <c r="F52" s="17"/>
      <c r="G52" s="17" t="s">
        <v>43</v>
      </c>
      <c r="H52" s="82"/>
      <c r="I52" s="19" t="s">
        <v>41</v>
      </c>
      <c r="J52" s="7"/>
      <c r="K52" s="7"/>
      <c r="L52" s="7"/>
      <c r="M52" s="69"/>
      <c r="N52" s="7"/>
      <c r="P52" s="7"/>
      <c r="Q52" s="7"/>
    </row>
    <row r="53" spans="1:18" s="104" customFormat="1" ht="15">
      <c r="A53" s="3"/>
      <c r="B53" s="100"/>
      <c r="C53" s="100"/>
      <c r="D53" s="106"/>
      <c r="E53" s="106"/>
      <c r="H53" s="107"/>
      <c r="I53" s="105"/>
      <c r="J53" s="108"/>
      <c r="K53" s="108"/>
      <c r="L53" s="108"/>
      <c r="M53" s="108"/>
      <c r="N53" s="108"/>
      <c r="O53"/>
      <c r="P53" s="108"/>
      <c r="Q53" s="108"/>
    </row>
    <row r="54" spans="1:18" s="17" customFormat="1" ht="15">
      <c r="A54" s="3" t="s">
        <v>134</v>
      </c>
      <c r="B54" s="18" t="str">
        <f>"Hold " &amp; Table1[[#This Row],[Dette er for hold '# (fx 1-8 eller 1)]] &amp; " " &amp; Table1[[#This Row],[Beskrivelse]]</f>
        <v>Hold 4 obligatorisk holdundervisning</v>
      </c>
      <c r="C54" s="36">
        <f>C52+1</f>
        <v>44154</v>
      </c>
      <c r="D54" s="31">
        <f>D45</f>
        <v>0.33333333333333331</v>
      </c>
      <c r="E54" s="31">
        <f>E45</f>
        <v>0.39583333333333331</v>
      </c>
      <c r="F54" s="79"/>
      <c r="G54" s="17" t="s">
        <v>43</v>
      </c>
      <c r="H54" s="94"/>
      <c r="I54" s="19" t="s">
        <v>39</v>
      </c>
      <c r="J54" s="7"/>
      <c r="K54" s="7"/>
      <c r="L54" s="7"/>
      <c r="M54" s="7"/>
      <c r="N54" s="7"/>
      <c r="O54"/>
      <c r="P54" s="7"/>
      <c r="Q54" s="7"/>
    </row>
    <row r="55" spans="1:18" s="17" customFormat="1" ht="15">
      <c r="A55" s="3"/>
      <c r="B55" s="18"/>
      <c r="C55" s="36">
        <f>C54</f>
        <v>44154</v>
      </c>
      <c r="D55" s="31"/>
      <c r="E55" s="31"/>
      <c r="F55" s="79"/>
      <c r="H55" s="94"/>
      <c r="I55" s="19"/>
      <c r="J55" s="7"/>
      <c r="K55" s="7"/>
      <c r="L55" s="7"/>
      <c r="M55" s="7"/>
      <c r="N55" s="7"/>
      <c r="O55"/>
      <c r="P55" s="7"/>
      <c r="Q55" s="7"/>
    </row>
    <row r="56" spans="1:18" s="17" customFormat="1" ht="15">
      <c r="A56" s="3" t="s">
        <v>134</v>
      </c>
      <c r="B56" s="18" t="str">
        <f>"Hold " &amp; Table1[[#This Row],[Dette er for hold '# (fx 1-8 eller 1)]] &amp; " " &amp; Table1[[#This Row],[Beskrivelse]]</f>
        <v>Hold 3 obligatorisk holdundervisning</v>
      </c>
      <c r="C56" s="36">
        <f>C55</f>
        <v>44154</v>
      </c>
      <c r="D56" s="31">
        <v>0.40625</v>
      </c>
      <c r="E56" s="31">
        <v>0.46875</v>
      </c>
      <c r="F56" s="79"/>
      <c r="G56" s="17" t="s">
        <v>43</v>
      </c>
      <c r="H56" s="94"/>
      <c r="I56" s="19" t="s">
        <v>40</v>
      </c>
      <c r="J56" s="7"/>
      <c r="K56" s="7"/>
      <c r="L56" s="7"/>
      <c r="M56" s="7"/>
      <c r="N56" s="7"/>
      <c r="O56"/>
      <c r="P56" s="7"/>
      <c r="Q56" s="7"/>
    </row>
    <row r="57" spans="1:18" s="17" customFormat="1" ht="15">
      <c r="A57" s="3"/>
      <c r="B57" s="18"/>
      <c r="C57" s="36">
        <f>C56</f>
        <v>44154</v>
      </c>
      <c r="D57" s="29"/>
      <c r="E57" s="29"/>
      <c r="F57" s="79"/>
      <c r="H57" s="94"/>
      <c r="I57" s="19"/>
      <c r="J57" s="7"/>
      <c r="K57" s="7"/>
      <c r="L57" s="7"/>
      <c r="M57" s="7"/>
      <c r="N57" s="7"/>
      <c r="O57"/>
      <c r="P57" s="7"/>
      <c r="Q57" s="7"/>
    </row>
    <row r="58" spans="1:18" s="104" customFormat="1" ht="15">
      <c r="A58" s="3"/>
      <c r="B58" s="100"/>
      <c r="C58" s="101"/>
      <c r="D58" s="102"/>
      <c r="E58" s="102"/>
      <c r="F58" s="103"/>
      <c r="H58" s="107"/>
      <c r="I58" s="105"/>
      <c r="J58" s="108"/>
      <c r="K58" s="108"/>
      <c r="L58" s="108"/>
      <c r="M58" s="108"/>
      <c r="N58" s="108"/>
      <c r="O58"/>
      <c r="P58" s="108"/>
      <c r="Q58" s="108"/>
    </row>
    <row r="59" spans="1:18" ht="15.75">
      <c r="A59" s="3" t="s">
        <v>134</v>
      </c>
      <c r="B59" s="18" t="str">
        <f>"Hold " &amp; Table1[[#This Row],[Dette er for hold '# (fx 1-8 eller 1)]] &amp; " " &amp; Table1[[#This Row],[Beskrivelse]]</f>
        <v>Hold 2 obligatorisk holdundervisning</v>
      </c>
      <c r="C59" s="33">
        <f>C57+1</f>
        <v>44155</v>
      </c>
      <c r="D59" s="31">
        <f>D49</f>
        <v>0.33333333333333331</v>
      </c>
      <c r="E59" s="31">
        <f>E49</f>
        <v>0.39583333333333331</v>
      </c>
      <c r="F59" s="7"/>
      <c r="G59" s="17" t="s">
        <v>43</v>
      </c>
      <c r="H59" s="82"/>
      <c r="I59" s="14" t="s">
        <v>42</v>
      </c>
      <c r="J59" s="17"/>
      <c r="K59" s="17"/>
      <c r="L59" s="17"/>
      <c r="M59" s="59"/>
      <c r="N59" s="17"/>
      <c r="P59" s="17"/>
      <c r="Q59" s="17"/>
    </row>
    <row r="60" spans="1:18" ht="15">
      <c r="A60" s="3"/>
      <c r="B60" s="18"/>
      <c r="C60" s="36">
        <f>C59</f>
        <v>44155</v>
      </c>
      <c r="D60" s="31"/>
      <c r="E60" s="31"/>
      <c r="F60" s="17"/>
      <c r="G60" s="17"/>
      <c r="H60" s="14"/>
      <c r="I60" s="14"/>
      <c r="J60" s="7"/>
      <c r="K60" s="7"/>
      <c r="L60" s="7"/>
      <c r="M60" s="69"/>
      <c r="N60" s="7"/>
      <c r="P60" s="7"/>
      <c r="Q60" s="7"/>
    </row>
    <row r="61" spans="1:18" ht="15">
      <c r="A61" s="3"/>
      <c r="B61" s="18"/>
      <c r="C61" s="36">
        <f>C60</f>
        <v>44155</v>
      </c>
      <c r="D61" s="31"/>
      <c r="E61" s="31"/>
      <c r="F61" s="17"/>
      <c r="G61" s="17"/>
      <c r="H61" s="82"/>
      <c r="I61" s="19"/>
      <c r="J61" s="7"/>
      <c r="K61" s="7"/>
      <c r="L61" s="7"/>
      <c r="M61" s="69"/>
      <c r="N61" s="7"/>
      <c r="P61" s="7"/>
      <c r="Q61" s="7"/>
    </row>
    <row r="62" spans="1:18" ht="15">
      <c r="A62" s="3" t="s">
        <v>134</v>
      </c>
      <c r="B62" s="18" t="str">
        <f>"Hold " &amp; Table1[[#This Row],[Dette er for hold '# (fx 1-8 eller 1)]] &amp; " " &amp; Table1[[#This Row],[Beskrivelse]]</f>
        <v>Hold 4 obligatorisk holdundervisning</v>
      </c>
      <c r="C62" s="36">
        <f>C61</f>
        <v>44155</v>
      </c>
      <c r="D62" s="31">
        <f>D56</f>
        <v>0.40625</v>
      </c>
      <c r="E62" s="31">
        <f>E56</f>
        <v>0.46875</v>
      </c>
      <c r="F62" s="17"/>
      <c r="G62" s="17" t="s">
        <v>43</v>
      </c>
      <c r="H62" s="82"/>
      <c r="I62" s="19" t="s">
        <v>39</v>
      </c>
      <c r="J62" s="7"/>
      <c r="K62" s="7"/>
      <c r="L62" s="7"/>
      <c r="M62" s="69"/>
      <c r="N62" s="7"/>
      <c r="P62" s="7"/>
      <c r="Q62" s="7"/>
    </row>
    <row r="63" spans="1:18" s="63" customFormat="1" ht="15">
      <c r="A63" s="3"/>
      <c r="B63" s="61" t="str">
        <f>"Hold " &amp; Table1[[#This Row],[Dette er for hold '# (fx 1-8 eller 1)]] &amp; " " &amp; Table1[[#This Row],[Beskrivelse]]</f>
        <v xml:space="preserve">Hold  </v>
      </c>
      <c r="C63" s="62"/>
      <c r="D63" s="98"/>
      <c r="E63" s="98"/>
      <c r="H63" s="64"/>
      <c r="I63" s="66"/>
      <c r="J63" s="65"/>
      <c r="K63" s="65"/>
      <c r="L63" s="65"/>
      <c r="M63" s="65"/>
      <c r="N63" s="65"/>
      <c r="O63"/>
      <c r="P63" s="65"/>
      <c r="Q63" s="65"/>
    </row>
    <row r="64" spans="1:18" ht="15">
      <c r="A64" s="3" t="s">
        <v>134</v>
      </c>
      <c r="B64" s="18" t="str">
        <f>"Hold " &amp; Table1[[#This Row],[Dette er for hold '# (fx 1-8 eller 1)]] &amp; " " &amp; Table1[[#This Row],[Beskrivelse]]</f>
        <v>Hold 1 obligatorisk holdundervisning</v>
      </c>
      <c r="C64" s="36">
        <f>IF(Table1[[#This Row],[Navn]]&lt;&gt;"",DATE($T$7, 1, -2) - WEEKDAY(DATE($T$7, 1, 3)) +Table1[[#This Row],[Kal uge]]* 7+Table1[[#This Row],[Uge dag]]-1,"")</f>
        <v>44158</v>
      </c>
      <c r="D64" s="31">
        <v>0.33333333333333331</v>
      </c>
      <c r="E64" s="31">
        <v>0.39583333333333331</v>
      </c>
      <c r="F64" s="17"/>
      <c r="G64" s="17" t="s">
        <v>43</v>
      </c>
      <c r="H64" s="82"/>
      <c r="I64" s="19" t="s">
        <v>41</v>
      </c>
      <c r="J64" s="7"/>
      <c r="K64" s="7"/>
      <c r="L64" s="7"/>
      <c r="M64" s="7"/>
      <c r="N64" s="7"/>
      <c r="P64" s="7">
        <v>48</v>
      </c>
      <c r="Q64" s="7"/>
      <c r="R64" s="17">
        <v>1</v>
      </c>
    </row>
    <row r="65" spans="1:18" ht="15">
      <c r="A65" s="3" t="s">
        <v>134</v>
      </c>
      <c r="B65" s="18" t="str">
        <f>"Hold " &amp; Table1[[#This Row],[Dette er for hold '# (fx 1-8 eller 1)]] &amp; " " &amp; Table1[[#This Row],[Beskrivelse]]</f>
        <v>Hold 2 obligatorisk holdundervisning</v>
      </c>
      <c r="C65" s="36">
        <f>C64</f>
        <v>44158</v>
      </c>
      <c r="D65" s="31">
        <v>0.40625</v>
      </c>
      <c r="E65" s="31">
        <v>0.46875</v>
      </c>
      <c r="F65" s="17"/>
      <c r="G65" s="17" t="s">
        <v>43</v>
      </c>
      <c r="H65" s="82"/>
      <c r="I65" s="19" t="s">
        <v>42</v>
      </c>
      <c r="J65" s="17"/>
      <c r="K65" s="17"/>
      <c r="L65" s="17"/>
      <c r="M65" s="17"/>
      <c r="N65" s="17"/>
      <c r="P65" s="17"/>
      <c r="Q65" s="17"/>
      <c r="R65" s="17"/>
    </row>
    <row r="66" spans="1:18" ht="15">
      <c r="A66" s="3"/>
      <c r="B66" s="18"/>
      <c r="C66" s="36">
        <f>C65</f>
        <v>44158</v>
      </c>
      <c r="D66" s="31"/>
      <c r="E66" s="31"/>
      <c r="F66" s="17"/>
      <c r="G66" s="17"/>
      <c r="H66" s="14"/>
      <c r="I66" s="19"/>
      <c r="J66" s="7"/>
      <c r="K66" s="7"/>
      <c r="L66" s="7"/>
      <c r="M66" s="7"/>
      <c r="N66" s="7"/>
      <c r="P66" s="7"/>
      <c r="Q66" s="7"/>
      <c r="R66" s="17"/>
    </row>
    <row r="67" spans="1:18" ht="15">
      <c r="A67" s="3"/>
      <c r="B67" s="18"/>
      <c r="C67" s="36">
        <f>C66</f>
        <v>44158</v>
      </c>
      <c r="D67" s="31"/>
      <c r="E67" s="31"/>
      <c r="F67" s="17"/>
      <c r="G67" s="17"/>
      <c r="H67" s="82"/>
      <c r="I67" s="14"/>
      <c r="J67" s="7"/>
      <c r="K67" s="7"/>
      <c r="L67" s="7"/>
      <c r="M67" s="7"/>
      <c r="N67" s="7"/>
      <c r="P67" s="7"/>
      <c r="Q67" s="7"/>
      <c r="R67" s="17"/>
    </row>
    <row r="68" spans="1:18" s="104" customFormat="1" ht="15">
      <c r="A68" s="3"/>
      <c r="B68" s="100"/>
      <c r="C68" s="101"/>
      <c r="D68" s="106"/>
      <c r="E68" s="106"/>
      <c r="H68" s="107"/>
      <c r="I68" s="109"/>
      <c r="J68" s="108"/>
      <c r="K68" s="108"/>
      <c r="L68" s="108"/>
      <c r="M68" s="108"/>
      <c r="N68" s="108"/>
      <c r="O68"/>
      <c r="P68" s="108"/>
      <c r="Q68" s="108"/>
    </row>
    <row r="69" spans="1:18" ht="15">
      <c r="A69" s="3"/>
      <c r="B69" s="18"/>
      <c r="C69" s="36">
        <f>C67+1</f>
        <v>44159</v>
      </c>
      <c r="D69" s="28"/>
      <c r="E69" s="28"/>
      <c r="F69" s="17"/>
      <c r="G69" s="17"/>
      <c r="H69" s="82"/>
      <c r="I69" s="19"/>
      <c r="J69" s="7"/>
      <c r="K69" s="7"/>
      <c r="L69" s="7"/>
      <c r="M69" s="7"/>
      <c r="N69" s="7"/>
      <c r="P69" s="7"/>
      <c r="Q69" s="7"/>
      <c r="R69" s="17"/>
    </row>
    <row r="70" spans="1:18" ht="15">
      <c r="A70" s="3" t="s">
        <v>134</v>
      </c>
      <c r="B70" s="18" t="str">
        <f>"Hold " &amp; Table1[[#This Row],[Dette er for hold '# (fx 1-8 eller 1)]] &amp; " " &amp; Table1[[#This Row],[Beskrivelse]]</f>
        <v>Hold 1 obligatorisk holdundervisning</v>
      </c>
      <c r="C70" s="36">
        <f>C69</f>
        <v>44159</v>
      </c>
      <c r="D70" s="31">
        <f>D64</f>
        <v>0.33333333333333331</v>
      </c>
      <c r="E70" s="31">
        <f>E64</f>
        <v>0.39583333333333331</v>
      </c>
      <c r="F70" s="17"/>
      <c r="G70" s="17" t="s">
        <v>43</v>
      </c>
      <c r="H70" s="82"/>
      <c r="I70" s="19" t="s">
        <v>41</v>
      </c>
      <c r="J70" s="7"/>
      <c r="K70" s="7"/>
      <c r="L70" s="7"/>
      <c r="M70" s="7"/>
      <c r="N70" s="7"/>
      <c r="P70" s="7"/>
      <c r="Q70" s="7"/>
      <c r="R70" s="17"/>
    </row>
    <row r="71" spans="1:18" ht="15">
      <c r="A71" s="3"/>
      <c r="B71" s="18"/>
      <c r="C71" s="36">
        <f>C70</f>
        <v>44159</v>
      </c>
      <c r="D71" s="31"/>
      <c r="E71" s="31"/>
      <c r="F71" s="17"/>
      <c r="G71" s="17"/>
      <c r="H71" s="14"/>
      <c r="I71" s="14"/>
      <c r="J71" s="17"/>
      <c r="K71" s="17"/>
      <c r="L71" s="17"/>
      <c r="M71" s="17"/>
      <c r="N71" s="17"/>
      <c r="P71" s="17"/>
      <c r="Q71" s="17"/>
      <c r="R71" s="17"/>
    </row>
    <row r="72" spans="1:18" ht="15.75">
      <c r="A72" s="3"/>
      <c r="B72" s="18"/>
      <c r="C72" s="33">
        <f>C71</f>
        <v>44159</v>
      </c>
      <c r="D72" s="31"/>
      <c r="E72" s="31"/>
      <c r="F72" s="7"/>
      <c r="G72" s="17"/>
      <c r="H72" s="82"/>
      <c r="I72" s="14"/>
      <c r="J72" s="7"/>
      <c r="K72" s="7"/>
      <c r="L72" s="7"/>
      <c r="M72" s="7"/>
      <c r="N72" s="7"/>
      <c r="P72" s="7"/>
      <c r="Q72" s="7"/>
      <c r="R72" s="17"/>
    </row>
    <row r="73" spans="1:18" s="104" customFormat="1" ht="15">
      <c r="A73" s="3"/>
      <c r="B73" s="100"/>
      <c r="C73" s="101"/>
      <c r="D73" s="106"/>
      <c r="E73" s="106"/>
      <c r="F73" s="108"/>
      <c r="H73" s="107"/>
      <c r="I73" s="109"/>
      <c r="J73" s="108"/>
      <c r="K73" s="108"/>
      <c r="L73" s="108"/>
      <c r="M73" s="108"/>
      <c r="N73" s="108"/>
      <c r="O73"/>
      <c r="P73" s="108"/>
      <c r="Q73" s="108"/>
    </row>
    <row r="74" spans="1:18" ht="15">
      <c r="A74" s="3" t="s">
        <v>134</v>
      </c>
      <c r="B74" s="18" t="str">
        <f>"Hold " &amp; Table1[[#This Row],[Dette er for hold '# (fx 1-8 eller 1)]] &amp; " " &amp; Table1[[#This Row],[Beskrivelse]]</f>
        <v>Hold 3 obligatorisk holdundervisning</v>
      </c>
      <c r="C74" s="36">
        <f>C72+1</f>
        <v>44160</v>
      </c>
      <c r="D74" s="31">
        <v>0.33333333333333331</v>
      </c>
      <c r="E74" s="31">
        <v>0.39583333333333331</v>
      </c>
      <c r="F74" s="17"/>
      <c r="G74" s="17" t="s">
        <v>43</v>
      </c>
      <c r="H74" s="82"/>
      <c r="I74" s="14" t="s">
        <v>40</v>
      </c>
      <c r="J74" s="7"/>
      <c r="K74" s="7"/>
      <c r="L74" s="7"/>
      <c r="M74" s="7"/>
      <c r="N74" s="7"/>
      <c r="P74" s="7"/>
      <c r="Q74" s="7"/>
      <c r="R74" s="17"/>
    </row>
    <row r="75" spans="1:18" ht="15">
      <c r="A75" s="3"/>
      <c r="B75" s="18"/>
      <c r="C75" s="36">
        <f>C74</f>
        <v>44160</v>
      </c>
      <c r="D75" s="31"/>
      <c r="E75" s="31"/>
      <c r="F75" s="17"/>
      <c r="G75" s="17"/>
      <c r="H75" s="14"/>
      <c r="I75" s="19"/>
      <c r="J75" s="7"/>
      <c r="K75" s="7"/>
      <c r="L75" s="7"/>
      <c r="M75" s="7"/>
      <c r="N75" s="7"/>
      <c r="P75" s="7"/>
      <c r="Q75" s="7"/>
      <c r="R75" s="17"/>
    </row>
    <row r="76" spans="1:18" ht="15">
      <c r="A76" s="3"/>
      <c r="B76" s="18"/>
      <c r="C76" s="36">
        <f>C75</f>
        <v>44160</v>
      </c>
      <c r="D76" s="31"/>
      <c r="E76" s="31"/>
      <c r="F76" s="17"/>
      <c r="G76" s="17"/>
      <c r="H76" s="82"/>
      <c r="I76" s="19"/>
      <c r="J76" s="7"/>
      <c r="K76" s="7"/>
      <c r="L76" s="7"/>
      <c r="M76" s="7"/>
      <c r="N76" s="7"/>
      <c r="P76" s="7"/>
      <c r="Q76" s="7"/>
      <c r="R76" s="17"/>
    </row>
    <row r="77" spans="1:18" ht="15">
      <c r="A77" s="3"/>
      <c r="B77" s="18"/>
      <c r="C77" s="36">
        <f>C76</f>
        <v>44160</v>
      </c>
      <c r="D77" s="31"/>
      <c r="E77" s="31"/>
      <c r="F77" s="17"/>
      <c r="G77" s="17"/>
      <c r="H77" s="82"/>
      <c r="I77" s="19"/>
      <c r="J77" s="17"/>
      <c r="K77" s="17"/>
      <c r="L77" s="17"/>
      <c r="M77" s="17"/>
      <c r="N77" s="17"/>
      <c r="P77" s="17"/>
      <c r="Q77" s="17"/>
      <c r="R77" s="17"/>
    </row>
    <row r="78" spans="1:18" s="104" customFormat="1" ht="15">
      <c r="A78" s="3"/>
      <c r="B78" s="100"/>
      <c r="C78" s="100"/>
      <c r="D78" s="106"/>
      <c r="E78" s="106"/>
      <c r="H78" s="107"/>
      <c r="I78" s="105"/>
      <c r="O78"/>
    </row>
    <row r="79" spans="1:18" ht="15">
      <c r="A79" s="3" t="s">
        <v>134</v>
      </c>
      <c r="B79" s="18" t="str">
        <f>"Hold " &amp; Table1[[#This Row],[Dette er for hold '# (fx 1-8 eller 1)]] &amp; " " &amp; Table1[[#This Row],[Beskrivelse]]</f>
        <v>Hold 4 obligatorisk holdundervisning</v>
      </c>
      <c r="C79" s="36">
        <f>C77+1</f>
        <v>44161</v>
      </c>
      <c r="D79" s="31">
        <f>D70</f>
        <v>0.33333333333333331</v>
      </c>
      <c r="E79" s="31">
        <f>E70</f>
        <v>0.39583333333333331</v>
      </c>
      <c r="F79" s="79"/>
      <c r="G79" s="17" t="s">
        <v>43</v>
      </c>
      <c r="H79" s="94"/>
      <c r="I79" s="19" t="s">
        <v>39</v>
      </c>
      <c r="J79" s="7"/>
      <c r="K79" s="7"/>
      <c r="L79" s="7"/>
      <c r="M79" s="7"/>
      <c r="N79" s="7"/>
      <c r="P79" s="7"/>
      <c r="Q79" s="7"/>
      <c r="R79" s="17"/>
    </row>
    <row r="80" spans="1:18" ht="15">
      <c r="A80" s="3"/>
      <c r="B80" s="18"/>
      <c r="C80" s="36">
        <f>C79</f>
        <v>44161</v>
      </c>
      <c r="D80" s="31"/>
      <c r="E80" s="31"/>
      <c r="F80" s="79"/>
      <c r="G80" s="17"/>
      <c r="H80" s="94"/>
      <c r="I80" s="19"/>
      <c r="J80" s="7"/>
      <c r="K80" s="7"/>
      <c r="L80" s="7"/>
      <c r="M80" s="7"/>
      <c r="N80" s="7"/>
      <c r="P80" s="7"/>
      <c r="Q80" s="7"/>
      <c r="R80" s="17"/>
    </row>
    <row r="81" spans="1:18" ht="15">
      <c r="A81" s="3" t="s">
        <v>134</v>
      </c>
      <c r="B81" s="18" t="str">
        <f>"Hold " &amp; Table1[[#This Row],[Dette er for hold '# (fx 1-8 eller 1)]] &amp; " " &amp; Table1[[#This Row],[Beskrivelse]]</f>
        <v>Hold 3 obligatorisk holdundervisning</v>
      </c>
      <c r="C81" s="36">
        <f>C80</f>
        <v>44161</v>
      </c>
      <c r="D81" s="31">
        <v>0.40625</v>
      </c>
      <c r="E81" s="31">
        <v>0.46875</v>
      </c>
      <c r="F81" s="79"/>
      <c r="G81" s="17" t="s">
        <v>43</v>
      </c>
      <c r="H81" s="94"/>
      <c r="I81" s="19" t="s">
        <v>40</v>
      </c>
      <c r="J81" s="7"/>
      <c r="K81" s="7"/>
      <c r="L81" s="7"/>
      <c r="M81" s="7"/>
      <c r="N81" s="7"/>
      <c r="P81" s="7"/>
      <c r="Q81" s="7"/>
      <c r="R81" s="17"/>
    </row>
    <row r="82" spans="1:18" ht="15">
      <c r="A82" s="3"/>
      <c r="B82" s="18"/>
      <c r="C82" s="36">
        <f>C81</f>
        <v>44161</v>
      </c>
      <c r="D82" s="29"/>
      <c r="E82" s="29"/>
      <c r="F82" s="79"/>
      <c r="G82" s="17"/>
      <c r="H82" s="94"/>
      <c r="I82" s="19"/>
      <c r="J82" s="7"/>
      <c r="K82" s="7"/>
      <c r="L82" s="7"/>
      <c r="M82" s="7"/>
      <c r="N82" s="7"/>
      <c r="P82" s="7"/>
      <c r="Q82" s="7"/>
      <c r="R82" s="17"/>
    </row>
    <row r="83" spans="1:18" s="104" customFormat="1" ht="15">
      <c r="A83" s="3"/>
      <c r="B83" s="100"/>
      <c r="C83" s="101"/>
      <c r="D83" s="102"/>
      <c r="E83" s="102"/>
      <c r="F83" s="103"/>
      <c r="H83" s="107"/>
      <c r="I83" s="105"/>
      <c r="J83" s="108"/>
      <c r="K83" s="108"/>
      <c r="L83" s="108"/>
      <c r="M83" s="108"/>
      <c r="N83" s="108"/>
      <c r="O83"/>
      <c r="P83" s="108"/>
      <c r="Q83" s="108"/>
    </row>
    <row r="84" spans="1:18" ht="15.75">
      <c r="A84" s="3" t="s">
        <v>134</v>
      </c>
      <c r="B84" s="18" t="str">
        <f>"Hold " &amp; Table1[[#This Row],[Dette er for hold '# (fx 1-8 eller 1)]] &amp; " " &amp; Table1[[#This Row],[Beskrivelse]]</f>
        <v>Hold 2 obligatorisk holdundervisning</v>
      </c>
      <c r="C84" s="33">
        <f>C82+1</f>
        <v>44162</v>
      </c>
      <c r="D84" s="31">
        <f>D74</f>
        <v>0.33333333333333331</v>
      </c>
      <c r="E84" s="31">
        <f>E74</f>
        <v>0.39583333333333331</v>
      </c>
      <c r="F84" s="7"/>
      <c r="G84" s="17" t="s">
        <v>43</v>
      </c>
      <c r="H84" s="82"/>
      <c r="I84" s="14" t="s">
        <v>42</v>
      </c>
      <c r="J84" s="17"/>
      <c r="K84" s="17"/>
      <c r="L84" s="17"/>
      <c r="M84" s="17"/>
      <c r="N84" s="17"/>
      <c r="P84" s="17"/>
      <c r="Q84" s="17"/>
      <c r="R84" s="17"/>
    </row>
    <row r="85" spans="1:18" ht="15">
      <c r="A85" s="3"/>
      <c r="B85" s="18"/>
      <c r="C85" s="36">
        <f>C84</f>
        <v>44162</v>
      </c>
      <c r="D85" s="31"/>
      <c r="E85" s="31"/>
      <c r="F85" s="17"/>
      <c r="G85" s="17"/>
      <c r="H85" s="14"/>
      <c r="I85" s="14"/>
      <c r="J85" s="7"/>
      <c r="K85" s="7"/>
      <c r="L85" s="7"/>
      <c r="M85" s="7"/>
      <c r="N85" s="7"/>
      <c r="P85" s="7"/>
      <c r="Q85" s="7"/>
      <c r="R85" s="17"/>
    </row>
    <row r="86" spans="1:18" ht="15">
      <c r="A86" s="3"/>
      <c r="B86" s="18"/>
      <c r="C86" s="36">
        <f>C85</f>
        <v>44162</v>
      </c>
      <c r="D86" s="31"/>
      <c r="E86" s="31"/>
      <c r="F86" s="17"/>
      <c r="G86" s="17"/>
      <c r="H86" s="82"/>
      <c r="I86" s="19"/>
      <c r="J86" s="7"/>
      <c r="K86" s="7"/>
      <c r="L86" s="7"/>
      <c r="M86" s="7"/>
      <c r="N86" s="7"/>
      <c r="P86" s="7"/>
      <c r="Q86" s="7"/>
      <c r="R86" s="17"/>
    </row>
    <row r="87" spans="1:18" ht="15">
      <c r="A87" s="3" t="s">
        <v>134</v>
      </c>
      <c r="B87" s="18" t="str">
        <f>"Hold " &amp; Table1[[#This Row],[Dette er for hold '# (fx 1-8 eller 1)]] &amp; " " &amp; Table1[[#This Row],[Beskrivelse]]</f>
        <v>Hold 4 obligatorisk holdundervisning</v>
      </c>
      <c r="C87" s="36">
        <f>C86</f>
        <v>44162</v>
      </c>
      <c r="D87" s="31">
        <f>D81</f>
        <v>0.40625</v>
      </c>
      <c r="E87" s="31">
        <f>E81</f>
        <v>0.46875</v>
      </c>
      <c r="F87" s="17"/>
      <c r="G87" s="17" t="s">
        <v>43</v>
      </c>
      <c r="H87" s="82"/>
      <c r="I87" s="19" t="s">
        <v>39</v>
      </c>
      <c r="J87" s="7"/>
      <c r="K87" s="7"/>
      <c r="L87" s="7"/>
      <c r="M87" s="7"/>
      <c r="N87" s="7"/>
      <c r="P87" s="7"/>
      <c r="Q87" s="7"/>
      <c r="R87" s="17"/>
    </row>
    <row r="88" spans="1:18" s="63" customFormat="1" ht="15">
      <c r="A88" s="3"/>
      <c r="B88" s="61" t="str">
        <f>"Hold " &amp; Table1[[#This Row],[Dette er for hold '# (fx 1-8 eller 1)]] &amp; " " &amp; Table1[[#This Row],[Beskrivelse]]</f>
        <v xml:space="preserve">Hold  </v>
      </c>
      <c r="C88" s="62"/>
      <c r="D88" s="98"/>
      <c r="E88" s="98"/>
      <c r="H88" s="64"/>
      <c r="I88" s="66"/>
      <c r="J88" s="65"/>
      <c r="K88" s="65"/>
      <c r="L88" s="65"/>
      <c r="M88" s="65"/>
      <c r="N88" s="65"/>
      <c r="O88"/>
      <c r="P88" s="65"/>
      <c r="Q88" s="65"/>
    </row>
    <row r="89" spans="1:18" ht="15" customHeight="1">
      <c r="A89" s="3" t="s">
        <v>134</v>
      </c>
      <c r="B89" s="18" t="str">
        <f>"Hold " &amp; Table1[[#This Row],[Dette er for hold '# (fx 1-8 eller 1)]] &amp; " " &amp; Table1[[#This Row],[Beskrivelse]]</f>
        <v>Hold 1 obligatorisk holdundervisning</v>
      </c>
      <c r="C89" s="36">
        <f>IF(Table1[[#This Row],[Navn]]&lt;&gt;"",DATE($T$7, 1, -2) - WEEKDAY(DATE($T$7, 1, 3)) +Table1[[#This Row],[Kal uge]]* 7+Table1[[#This Row],[Uge dag]]-1,"")</f>
        <v>44165</v>
      </c>
      <c r="D89" s="31">
        <v>0.33333333333333331</v>
      </c>
      <c r="E89" s="31">
        <v>0.39583333333333331</v>
      </c>
      <c r="F89" s="17"/>
      <c r="G89" s="17" t="s">
        <v>43</v>
      </c>
      <c r="H89" s="82"/>
      <c r="I89" s="19" t="s">
        <v>41</v>
      </c>
      <c r="J89" s="7"/>
      <c r="K89" s="7"/>
      <c r="L89" s="7"/>
      <c r="M89" s="7"/>
      <c r="N89" s="7"/>
      <c r="P89" s="7">
        <v>49</v>
      </c>
      <c r="Q89" s="7"/>
      <c r="R89" s="17">
        <v>1</v>
      </c>
    </row>
    <row r="90" spans="1:18" ht="15">
      <c r="A90" s="3" t="s">
        <v>134</v>
      </c>
      <c r="B90" s="18" t="str">
        <f>"Hold " &amp; Table1[[#This Row],[Dette er for hold '# (fx 1-8 eller 1)]] &amp; " " &amp; Table1[[#This Row],[Beskrivelse]]</f>
        <v>Hold 2 obligatorisk holdundervisning</v>
      </c>
      <c r="C90" s="36">
        <f>C89</f>
        <v>44165</v>
      </c>
      <c r="D90" s="31">
        <v>0.40625</v>
      </c>
      <c r="E90" s="31">
        <v>0.46875</v>
      </c>
      <c r="F90" s="17"/>
      <c r="G90" s="17" t="s">
        <v>43</v>
      </c>
      <c r="H90" s="82"/>
      <c r="I90" s="19" t="s">
        <v>42</v>
      </c>
      <c r="J90" s="17"/>
      <c r="K90" s="17"/>
      <c r="L90" s="17"/>
      <c r="M90" s="17"/>
      <c r="N90" s="17"/>
      <c r="P90" s="17"/>
      <c r="Q90" s="17"/>
      <c r="R90" s="17"/>
    </row>
    <row r="91" spans="1:18" ht="15">
      <c r="A91" s="3"/>
      <c r="B91" s="18"/>
      <c r="C91" s="36">
        <f>C90</f>
        <v>44165</v>
      </c>
      <c r="D91" s="31"/>
      <c r="E91" s="31"/>
      <c r="F91" s="17"/>
      <c r="G91" s="17"/>
      <c r="H91" s="14"/>
      <c r="I91" s="19"/>
      <c r="J91" s="7"/>
      <c r="K91" s="7"/>
      <c r="L91" s="7"/>
      <c r="M91" s="7"/>
      <c r="N91" s="7"/>
      <c r="P91" s="7"/>
      <c r="Q91" s="7"/>
      <c r="R91" s="17"/>
    </row>
    <row r="92" spans="1:18" ht="15">
      <c r="A92" s="3" t="s">
        <v>134</v>
      </c>
      <c r="B92" s="18" t="str">
        <f>"Hold " &amp; Table1[[#This Row],[Dette er for hold '# (fx 1-8 eller 1)]] &amp; " " &amp; Table1[[#This Row],[Beskrivelse]]</f>
        <v>Hold 3 obligatorisk holdundervisning</v>
      </c>
      <c r="C92" s="36">
        <f>C91</f>
        <v>44165</v>
      </c>
      <c r="D92" s="31">
        <v>0.48958333333333331</v>
      </c>
      <c r="E92" s="31">
        <v>0.55208333333333337</v>
      </c>
      <c r="F92" s="17"/>
      <c r="G92" s="17" t="s">
        <v>43</v>
      </c>
      <c r="H92" s="82"/>
      <c r="I92" s="14" t="s">
        <v>40</v>
      </c>
      <c r="J92" s="7"/>
      <c r="K92" s="7"/>
      <c r="L92" s="7"/>
      <c r="M92" s="7"/>
      <c r="N92" s="7"/>
      <c r="P92" s="7"/>
      <c r="Q92" s="7"/>
      <c r="R92" s="17"/>
    </row>
    <row r="93" spans="1:18" s="104" customFormat="1" ht="15">
      <c r="A93" s="3"/>
      <c r="B93" s="100"/>
      <c r="C93" s="101"/>
      <c r="D93" s="106"/>
      <c r="E93" s="106"/>
      <c r="H93" s="107"/>
      <c r="I93" s="109"/>
      <c r="J93" s="108"/>
      <c r="K93" s="108"/>
      <c r="L93" s="108"/>
      <c r="M93" s="108"/>
      <c r="N93" s="108"/>
      <c r="O93"/>
      <c r="P93" s="108"/>
      <c r="Q93" s="108"/>
    </row>
    <row r="94" spans="1:18" ht="15">
      <c r="A94" s="3"/>
      <c r="B94" s="18"/>
      <c r="C94" s="36">
        <f>C92+1</f>
        <v>44166</v>
      </c>
      <c r="D94" s="28"/>
      <c r="E94" s="28"/>
      <c r="F94" s="17"/>
      <c r="G94" s="17"/>
      <c r="H94" s="82"/>
      <c r="I94" s="19"/>
      <c r="J94" s="7"/>
      <c r="K94" s="7"/>
      <c r="L94" s="7"/>
      <c r="M94" s="7"/>
      <c r="N94" s="7"/>
      <c r="P94" s="7"/>
      <c r="Q94" s="7"/>
      <c r="R94" s="17"/>
    </row>
    <row r="95" spans="1:18" ht="15">
      <c r="A95" s="3" t="s">
        <v>134</v>
      </c>
      <c r="B95" s="18" t="str">
        <f>"Hold " &amp; Table1[[#This Row],[Dette er for hold '# (fx 1-8 eller 1)]] &amp; " " &amp; Table1[[#This Row],[Beskrivelse]]</f>
        <v>Hold 1 obligatorisk holdundervisning</v>
      </c>
      <c r="C95" s="36">
        <f>C94</f>
        <v>44166</v>
      </c>
      <c r="D95" s="31">
        <f>D89</f>
        <v>0.33333333333333331</v>
      </c>
      <c r="E95" s="31">
        <f>E89</f>
        <v>0.39583333333333331</v>
      </c>
      <c r="F95" s="17"/>
      <c r="G95" s="17" t="s">
        <v>43</v>
      </c>
      <c r="H95" s="82"/>
      <c r="I95" s="19" t="s">
        <v>41</v>
      </c>
      <c r="J95" s="7"/>
      <c r="K95" s="7"/>
      <c r="L95" s="7"/>
      <c r="M95" s="7"/>
      <c r="N95" s="7"/>
      <c r="P95" s="7"/>
      <c r="Q95" s="7"/>
      <c r="R95" s="17"/>
    </row>
    <row r="96" spans="1:18" ht="15">
      <c r="A96" s="3"/>
      <c r="B96" s="18"/>
      <c r="C96" s="36">
        <f>C95</f>
        <v>44166</v>
      </c>
      <c r="D96" s="31"/>
      <c r="E96" s="31"/>
      <c r="F96" s="17"/>
      <c r="G96" s="17"/>
      <c r="H96" s="14"/>
      <c r="I96" s="14"/>
      <c r="J96" s="17"/>
      <c r="K96" s="17"/>
      <c r="L96" s="17"/>
      <c r="M96" s="17"/>
      <c r="N96" s="17"/>
      <c r="P96" s="17"/>
      <c r="Q96" s="17"/>
      <c r="R96" s="17"/>
    </row>
    <row r="97" spans="1:18" ht="15.75">
      <c r="A97" s="3" t="s">
        <v>134</v>
      </c>
      <c r="B97" s="18" t="str">
        <f>"Hold " &amp; Table1[[#This Row],[Dette er for hold '# (fx 1-8 eller 1)]] &amp; " " &amp; Table1[[#This Row],[Beskrivelse]]</f>
        <v>Hold 2 obligatorisk holdundervisning</v>
      </c>
      <c r="C97" s="33">
        <f>C96</f>
        <v>44166</v>
      </c>
      <c r="D97" s="31">
        <v>0.40625</v>
      </c>
      <c r="E97" s="31">
        <v>0.46875</v>
      </c>
      <c r="F97" s="7"/>
      <c r="G97" s="17" t="s">
        <v>43</v>
      </c>
      <c r="H97" s="82"/>
      <c r="I97" s="14" t="s">
        <v>42</v>
      </c>
      <c r="J97" s="7"/>
      <c r="K97" s="7"/>
      <c r="L97" s="7"/>
      <c r="M97" s="7"/>
      <c r="N97" s="7"/>
      <c r="P97" s="7"/>
      <c r="Q97" s="7"/>
      <c r="R97" s="17"/>
    </row>
    <row r="98" spans="1:18" s="104" customFormat="1" ht="15">
      <c r="A98" s="3"/>
      <c r="B98" s="100"/>
      <c r="C98" s="101"/>
      <c r="D98" s="106"/>
      <c r="E98" s="106"/>
      <c r="F98" s="108"/>
      <c r="H98" s="107"/>
      <c r="I98" s="109"/>
      <c r="J98" s="108"/>
      <c r="K98" s="108"/>
      <c r="L98" s="108"/>
      <c r="M98" s="108"/>
      <c r="N98" s="108"/>
      <c r="O98"/>
      <c r="P98" s="108"/>
      <c r="Q98" s="108"/>
    </row>
    <row r="99" spans="1:18" ht="15">
      <c r="A99" s="3" t="s">
        <v>134</v>
      </c>
      <c r="B99" s="18" t="str">
        <f>"Hold " &amp; Table1[[#This Row],[Dette er for hold '# (fx 1-8 eller 1)]] &amp; " " &amp; Table1[[#This Row],[Beskrivelse]]</f>
        <v>Hold 3 obligatorisk holdundervisning</v>
      </c>
      <c r="C99" s="36">
        <f>C97+1</f>
        <v>44167</v>
      </c>
      <c r="D99" s="31">
        <v>0.33333333333333331</v>
      </c>
      <c r="E99" s="31">
        <v>0.39583333333333331</v>
      </c>
      <c r="F99" s="17"/>
      <c r="G99" s="17" t="s">
        <v>43</v>
      </c>
      <c r="H99" s="82"/>
      <c r="I99" s="14" t="s">
        <v>40</v>
      </c>
      <c r="J99" s="7"/>
      <c r="K99" s="7"/>
      <c r="L99" s="7"/>
      <c r="M99" s="7"/>
      <c r="N99" s="7"/>
      <c r="P99" s="7"/>
      <c r="Q99" s="7"/>
      <c r="R99" s="17"/>
    </row>
    <row r="100" spans="1:18" ht="15">
      <c r="A100" s="3" t="s">
        <v>134</v>
      </c>
      <c r="B100" s="18" t="str">
        <f>"Hold " &amp; Table1[[#This Row],[Dette er for hold '# (fx 1-8 eller 1)]] &amp; " " &amp; Table1[[#This Row],[Beskrivelse]]</f>
        <v>Hold 4 obligatorisk holdundervisning</v>
      </c>
      <c r="C100" s="36">
        <f>C99</f>
        <v>44167</v>
      </c>
      <c r="D100" s="31">
        <v>0.40625</v>
      </c>
      <c r="E100" s="31">
        <v>0.46875</v>
      </c>
      <c r="F100" s="17"/>
      <c r="G100" s="17" t="s">
        <v>43</v>
      </c>
      <c r="H100" s="14"/>
      <c r="I100" s="19" t="s">
        <v>39</v>
      </c>
      <c r="J100" s="7"/>
      <c r="K100" s="7"/>
      <c r="L100" s="7"/>
      <c r="M100" s="7"/>
      <c r="N100" s="7"/>
      <c r="P100" s="7"/>
      <c r="Q100" s="7"/>
      <c r="R100" s="17"/>
    </row>
    <row r="101" spans="1:18" ht="15">
      <c r="C101" s="36">
        <f>C100</f>
        <v>44167</v>
      </c>
      <c r="D101" s="31"/>
      <c r="E101" s="31"/>
      <c r="F101" s="17"/>
      <c r="H101" s="82"/>
      <c r="J101" s="7"/>
      <c r="K101" s="7"/>
      <c r="L101" s="7"/>
      <c r="M101" s="7"/>
      <c r="N101" s="7"/>
      <c r="P101" s="7"/>
      <c r="Q101" s="7"/>
      <c r="R101" s="17"/>
    </row>
    <row r="102" spans="1:18" ht="15">
      <c r="A102" s="3" t="s">
        <v>134</v>
      </c>
      <c r="B102" s="18" t="str">
        <f>"Hold " &amp; Table1[[#This Row],[Dette er for hold '# (fx 1-8 eller 1)]] &amp; " " &amp; Table1[[#This Row],[Beskrivelse]]</f>
        <v>Hold 1 obligatorisk holdundervisning</v>
      </c>
      <c r="C102" s="36">
        <f>C101</f>
        <v>44167</v>
      </c>
      <c r="D102" s="31">
        <v>0.48958333333333331</v>
      </c>
      <c r="E102" s="31">
        <v>0.55208333333333337</v>
      </c>
      <c r="F102" s="17"/>
      <c r="G102" s="17" t="s">
        <v>43</v>
      </c>
      <c r="H102" s="82"/>
      <c r="I102" s="19" t="s">
        <v>41</v>
      </c>
      <c r="J102" s="17"/>
      <c r="K102" s="17"/>
      <c r="L102" s="17"/>
      <c r="M102" s="17"/>
      <c r="N102" s="17"/>
      <c r="P102" s="17"/>
      <c r="Q102" s="17"/>
      <c r="R102" s="17"/>
    </row>
    <row r="103" spans="1:18" s="104" customFormat="1" ht="15">
      <c r="A103" s="3"/>
      <c r="B103" s="100"/>
      <c r="C103" s="100"/>
      <c r="D103" s="106"/>
      <c r="E103" s="106"/>
      <c r="H103" s="107"/>
      <c r="I103" s="105"/>
      <c r="O103"/>
    </row>
    <row r="104" spans="1:18" ht="15" customHeight="1">
      <c r="A104" s="3" t="s">
        <v>134</v>
      </c>
      <c r="B104" s="18" t="str">
        <f>"Hold " &amp; Table1[[#This Row],[Dette er for hold '# (fx 1-8 eller 1)]] &amp; " " &amp; Table1[[#This Row],[Beskrivelse]]</f>
        <v>Hold 4 obligatorisk holdundervisning</v>
      </c>
      <c r="C104" s="36">
        <f>C102+1</f>
        <v>44168</v>
      </c>
      <c r="D104" s="31">
        <f>D95</f>
        <v>0.33333333333333331</v>
      </c>
      <c r="E104" s="31">
        <f>E95</f>
        <v>0.39583333333333331</v>
      </c>
      <c r="F104" s="79"/>
      <c r="G104" s="17" t="s">
        <v>43</v>
      </c>
      <c r="H104" s="94"/>
      <c r="I104" s="19" t="s">
        <v>39</v>
      </c>
      <c r="J104" s="17"/>
      <c r="K104" s="17"/>
      <c r="L104" s="17"/>
      <c r="M104" s="17"/>
      <c r="N104" s="17"/>
      <c r="P104" s="17"/>
      <c r="Q104" s="17"/>
      <c r="R104" s="17"/>
    </row>
    <row r="105" spans="1:18" ht="15">
      <c r="A105" s="3"/>
      <c r="B105" s="18"/>
      <c r="C105" s="36">
        <f>C104</f>
        <v>44168</v>
      </c>
      <c r="D105" s="31"/>
      <c r="E105" s="31"/>
      <c r="F105" s="79"/>
      <c r="G105" s="17"/>
      <c r="H105" s="94"/>
      <c r="I105" s="19"/>
      <c r="J105" s="17"/>
      <c r="K105" s="17"/>
      <c r="L105" s="17"/>
      <c r="M105" s="17"/>
      <c r="N105" s="17"/>
      <c r="P105" s="17"/>
      <c r="Q105" s="17"/>
      <c r="R105" s="17"/>
    </row>
    <row r="106" spans="1:18" ht="15">
      <c r="A106" s="3" t="s">
        <v>134</v>
      </c>
      <c r="B106" s="18" t="str">
        <f>"Hold " &amp; Table1[[#This Row],[Dette er for hold '# (fx 1-8 eller 1)]] &amp; " " &amp; Table1[[#This Row],[Beskrivelse]]</f>
        <v>Hold 3 obligatorisk holdundervisning</v>
      </c>
      <c r="C106" s="36">
        <f>C105</f>
        <v>44168</v>
      </c>
      <c r="D106" s="31">
        <v>0.40625</v>
      </c>
      <c r="E106" s="31">
        <v>0.46875</v>
      </c>
      <c r="F106" s="79"/>
      <c r="G106" s="17" t="s">
        <v>43</v>
      </c>
      <c r="H106" s="94"/>
      <c r="I106" s="19" t="s">
        <v>40</v>
      </c>
      <c r="J106" s="17"/>
      <c r="K106" s="17"/>
      <c r="L106" s="17"/>
      <c r="M106" s="17"/>
      <c r="N106" s="17"/>
      <c r="P106" s="17"/>
      <c r="Q106" s="17"/>
      <c r="R106" s="17"/>
    </row>
    <row r="107" spans="1:18" ht="15">
      <c r="A107" s="3"/>
      <c r="B107" s="18"/>
      <c r="C107" s="36">
        <f>C106</f>
        <v>44168</v>
      </c>
      <c r="D107" s="29"/>
      <c r="E107" s="29"/>
      <c r="F107" s="79"/>
      <c r="G107" s="17"/>
      <c r="H107" s="94"/>
      <c r="I107" s="19"/>
      <c r="J107" s="17"/>
      <c r="K107" s="17"/>
      <c r="L107" s="17"/>
      <c r="N107" s="17"/>
      <c r="P107" s="17"/>
      <c r="Q107" s="17"/>
      <c r="R107" s="17"/>
    </row>
    <row r="108" spans="1:18" s="104" customFormat="1" ht="15">
      <c r="A108" s="3"/>
      <c r="B108" s="100"/>
      <c r="C108" s="101"/>
      <c r="D108" s="102"/>
      <c r="E108" s="102"/>
      <c r="F108" s="103"/>
      <c r="H108" s="107"/>
      <c r="I108" s="105"/>
      <c r="O108"/>
    </row>
    <row r="109" spans="1:18" ht="15.75">
      <c r="A109" s="3" t="s">
        <v>134</v>
      </c>
      <c r="B109" s="18" t="str">
        <f>"Hold " &amp; Table1[[#This Row],[Dette er for hold '# (fx 1-8 eller 1)]] &amp; " " &amp; Table1[[#This Row],[Beskrivelse]]</f>
        <v>Hold 2 obligatorisk holdundervisning</v>
      </c>
      <c r="C109" s="33">
        <f>C107+1</f>
        <v>44169</v>
      </c>
      <c r="D109" s="31">
        <f>D99</f>
        <v>0.33333333333333331</v>
      </c>
      <c r="E109" s="31">
        <f>E99</f>
        <v>0.39583333333333331</v>
      </c>
      <c r="F109" s="7"/>
      <c r="G109" s="17" t="s">
        <v>43</v>
      </c>
      <c r="H109" s="82"/>
      <c r="I109" s="14" t="s">
        <v>42</v>
      </c>
    </row>
    <row r="110" spans="1:18" ht="15">
      <c r="A110" s="3"/>
      <c r="B110" s="18"/>
      <c r="C110" s="36">
        <f>C109</f>
        <v>44169</v>
      </c>
      <c r="D110" s="31"/>
      <c r="E110" s="31"/>
      <c r="F110" s="17"/>
      <c r="G110" s="17"/>
      <c r="H110" s="14"/>
      <c r="I110" s="14"/>
    </row>
    <row r="111" spans="1:18" ht="15">
      <c r="A111" s="3"/>
      <c r="B111" s="18"/>
      <c r="C111" s="36">
        <f>C110</f>
        <v>44169</v>
      </c>
      <c r="D111" s="31"/>
      <c r="E111" s="31"/>
      <c r="F111" s="17"/>
      <c r="G111" s="17"/>
      <c r="H111" s="82"/>
      <c r="I111" s="19"/>
    </row>
    <row r="112" spans="1:18" ht="15">
      <c r="A112" s="3" t="s">
        <v>134</v>
      </c>
      <c r="B112" s="18" t="str">
        <f>"Hold " &amp; Table1[[#This Row],[Dette er for hold '# (fx 1-8 eller 1)]] &amp; " " &amp; Table1[[#This Row],[Beskrivelse]]</f>
        <v>Hold 4 obligatorisk holdundervisning</v>
      </c>
      <c r="C112" s="36">
        <f>C111</f>
        <v>44169</v>
      </c>
      <c r="D112" s="31">
        <f>D106</f>
        <v>0.40625</v>
      </c>
      <c r="E112" s="31">
        <f>E106</f>
        <v>0.46875</v>
      </c>
      <c r="F112" s="17"/>
      <c r="G112" s="17" t="s">
        <v>43</v>
      </c>
      <c r="H112" s="82"/>
      <c r="I112" s="19" t="s">
        <v>39</v>
      </c>
    </row>
    <row r="113" spans="1:18" s="63" customFormat="1" ht="15">
      <c r="A113" s="3"/>
      <c r="B113" s="61" t="str">
        <f>"Hold " &amp; Table1[[#This Row],[Dette er for hold '# (fx 1-8 eller 1)]] &amp; " " &amp; Table1[[#This Row],[Beskrivelse]]</f>
        <v xml:space="preserve">Hold  </v>
      </c>
      <c r="C113" s="96"/>
      <c r="D113" s="97"/>
      <c r="E113" s="61"/>
      <c r="H113" s="66"/>
      <c r="I113" s="66"/>
      <c r="O113"/>
    </row>
    <row r="114" spans="1:18" ht="15">
      <c r="A114" s="3" t="s">
        <v>134</v>
      </c>
      <c r="B114" s="18" t="str">
        <f>"Hold " &amp; Table1[[#This Row],[Dette er for hold '# (fx 1-8 eller 1)]] &amp; " " &amp; Table1[[#This Row],[Beskrivelse]]</f>
        <v>Hold 1 obligatorisk holdundervisning</v>
      </c>
      <c r="C114" s="36">
        <f>IF(Table1[[#This Row],[Navn]]&lt;&gt;"",DATE($T$7, 1, -2) - WEEKDAY(DATE($T$7, 1, 3)) +Table1[[#This Row],[Kal uge]]* 7+Table1[[#This Row],[Uge dag]]-1,"")</f>
        <v>44172</v>
      </c>
      <c r="D114" s="31">
        <v>0.33333333333333331</v>
      </c>
      <c r="E114" s="31">
        <v>0.39583333333333331</v>
      </c>
      <c r="F114" s="17"/>
      <c r="G114" s="17" t="s">
        <v>43</v>
      </c>
      <c r="H114" s="82"/>
      <c r="I114" s="19" t="s">
        <v>41</v>
      </c>
      <c r="J114" s="17"/>
      <c r="K114" s="17"/>
      <c r="L114" s="17"/>
      <c r="N114" s="17"/>
      <c r="P114" s="17">
        <v>50</v>
      </c>
      <c r="Q114" s="17"/>
      <c r="R114" s="17">
        <v>1</v>
      </c>
    </row>
    <row r="115" spans="1:18" ht="15">
      <c r="A115" s="3" t="s">
        <v>134</v>
      </c>
      <c r="B115" s="18" t="str">
        <f>"Hold " &amp; Table1[[#This Row],[Dette er for hold '# (fx 1-8 eller 1)]] &amp; " " &amp; Table1[[#This Row],[Beskrivelse]]</f>
        <v>Hold 2 obligatorisk holdundervisning</v>
      </c>
      <c r="C115" s="36">
        <f>C114</f>
        <v>44172</v>
      </c>
      <c r="D115" s="31">
        <v>0.40625</v>
      </c>
      <c r="E115" s="31">
        <v>0.46875</v>
      </c>
      <c r="F115" s="17"/>
      <c r="G115" s="17" t="s">
        <v>43</v>
      </c>
      <c r="H115" s="82"/>
      <c r="I115" s="19" t="s">
        <v>42</v>
      </c>
      <c r="J115" s="17"/>
      <c r="K115" s="17"/>
      <c r="L115" s="17"/>
      <c r="N115" s="17"/>
      <c r="P115" s="17"/>
      <c r="Q115" s="17"/>
      <c r="R115" s="17"/>
    </row>
    <row r="116" spans="1:18" ht="15">
      <c r="A116" s="3"/>
      <c r="B116" s="18"/>
      <c r="C116" s="36">
        <f>C115</f>
        <v>44172</v>
      </c>
      <c r="D116" s="31"/>
      <c r="E116" s="31"/>
      <c r="F116" s="17"/>
      <c r="G116" s="17"/>
      <c r="H116" s="14"/>
      <c r="I116" s="19"/>
      <c r="J116" s="17"/>
      <c r="K116" s="17"/>
      <c r="L116" s="17"/>
      <c r="N116" s="17"/>
      <c r="P116" s="17"/>
      <c r="Q116" s="17"/>
      <c r="R116" s="17"/>
    </row>
    <row r="117" spans="1:18" ht="15">
      <c r="A117" s="3"/>
      <c r="B117" s="18"/>
      <c r="C117" s="36">
        <f>C116</f>
        <v>44172</v>
      </c>
      <c r="D117" s="31"/>
      <c r="E117" s="31"/>
      <c r="F117" s="17"/>
      <c r="G117" s="17"/>
      <c r="H117" s="82"/>
      <c r="I117" s="14"/>
      <c r="J117" s="17"/>
      <c r="K117" s="17"/>
      <c r="L117" s="17"/>
      <c r="N117" s="17"/>
      <c r="P117" s="17"/>
      <c r="Q117" s="17"/>
      <c r="R117" s="17"/>
    </row>
    <row r="118" spans="1:18" s="104" customFormat="1" ht="15">
      <c r="A118" s="3"/>
      <c r="B118" s="100"/>
      <c r="C118" s="101"/>
      <c r="D118" s="106"/>
      <c r="E118" s="106"/>
      <c r="H118" s="107"/>
      <c r="I118" s="109"/>
      <c r="O118"/>
    </row>
    <row r="119" spans="1:18" ht="15">
      <c r="A119" s="3"/>
      <c r="B119" s="18"/>
      <c r="C119" s="36">
        <f>C117+1</f>
        <v>44173</v>
      </c>
      <c r="D119" s="28"/>
      <c r="E119" s="28"/>
      <c r="F119" s="17"/>
      <c r="G119" s="17"/>
      <c r="H119" s="82"/>
      <c r="I119" s="19"/>
      <c r="J119" s="17"/>
      <c r="K119" s="17"/>
      <c r="L119" s="17"/>
      <c r="N119" s="17"/>
      <c r="P119" s="17"/>
      <c r="Q119" s="17"/>
      <c r="R119" s="17"/>
    </row>
    <row r="120" spans="1:18" ht="15">
      <c r="A120" s="3" t="s">
        <v>134</v>
      </c>
      <c r="B120" s="18" t="str">
        <f>"Hold " &amp; Table1[[#This Row],[Dette er for hold '# (fx 1-8 eller 1)]] &amp; " " &amp; Table1[[#This Row],[Beskrivelse]]</f>
        <v>Hold 1 obligatorisk holdundervisning</v>
      </c>
      <c r="C120" s="36">
        <f>C119</f>
        <v>44173</v>
      </c>
      <c r="D120" s="31">
        <f>D114</f>
        <v>0.33333333333333331</v>
      </c>
      <c r="E120" s="31">
        <f>E114</f>
        <v>0.39583333333333331</v>
      </c>
      <c r="F120" s="17"/>
      <c r="G120" s="17" t="s">
        <v>43</v>
      </c>
      <c r="H120" s="82"/>
      <c r="I120" s="19" t="s">
        <v>41</v>
      </c>
      <c r="J120" s="17"/>
      <c r="K120" s="17"/>
      <c r="L120" s="17"/>
      <c r="N120" s="17"/>
      <c r="P120" s="17"/>
      <c r="Q120" s="17"/>
      <c r="R120" s="17"/>
    </row>
    <row r="121" spans="1:18" ht="15">
      <c r="A121" s="3"/>
      <c r="B121" s="18"/>
      <c r="C121" s="36">
        <f>C120</f>
        <v>44173</v>
      </c>
      <c r="D121" s="31"/>
      <c r="E121" s="31"/>
      <c r="F121" s="17"/>
      <c r="G121" s="17"/>
      <c r="H121" s="14"/>
      <c r="I121" s="14"/>
      <c r="J121" s="17"/>
      <c r="K121" s="17"/>
      <c r="L121" s="17"/>
      <c r="N121" s="17"/>
      <c r="P121" s="17"/>
      <c r="Q121" s="17"/>
      <c r="R121" s="17"/>
    </row>
    <row r="122" spans="1:18" ht="15.75">
      <c r="A122" s="3"/>
      <c r="B122" s="18"/>
      <c r="C122" s="33">
        <f>C121</f>
        <v>44173</v>
      </c>
      <c r="D122" s="31"/>
      <c r="E122" s="31"/>
      <c r="F122" s="7"/>
      <c r="G122" s="17"/>
      <c r="H122" s="82"/>
      <c r="I122" s="14"/>
      <c r="J122" s="17"/>
      <c r="K122" s="17"/>
      <c r="L122" s="17"/>
      <c r="N122" s="17"/>
      <c r="P122" s="17"/>
      <c r="Q122" s="17"/>
      <c r="R122" s="17"/>
    </row>
    <row r="123" spans="1:18" s="104" customFormat="1" ht="15">
      <c r="A123" s="3"/>
      <c r="B123" s="100"/>
      <c r="C123" s="101"/>
      <c r="D123" s="106"/>
      <c r="E123" s="106"/>
      <c r="F123" s="108"/>
      <c r="H123" s="107"/>
      <c r="I123" s="109"/>
      <c r="O123"/>
    </row>
    <row r="124" spans="1:18" ht="15">
      <c r="A124" s="3" t="s">
        <v>134</v>
      </c>
      <c r="B124" s="18" t="str">
        <f>"Hold " &amp; Table1[[#This Row],[Dette er for hold '# (fx 1-8 eller 1)]] &amp; " " &amp; Table1[[#This Row],[Beskrivelse]]</f>
        <v>Hold 3 obligatorisk holdundervisning</v>
      </c>
      <c r="C124" s="36">
        <f>C122+1</f>
        <v>44174</v>
      </c>
      <c r="D124" s="31">
        <v>0.33333333333333331</v>
      </c>
      <c r="E124" s="31">
        <v>0.39583333333333331</v>
      </c>
      <c r="F124" s="17"/>
      <c r="G124" s="17" t="s">
        <v>43</v>
      </c>
      <c r="H124" s="82"/>
      <c r="I124" s="14" t="s">
        <v>40</v>
      </c>
      <c r="J124" s="17"/>
      <c r="K124" s="17"/>
      <c r="L124" s="17"/>
      <c r="N124" s="17"/>
      <c r="P124" s="17"/>
      <c r="Q124" s="17"/>
      <c r="R124" s="17"/>
    </row>
    <row r="125" spans="1:18" ht="15">
      <c r="A125" s="3"/>
      <c r="B125" s="18"/>
      <c r="C125" s="36">
        <f>C124</f>
        <v>44174</v>
      </c>
      <c r="D125" s="31"/>
      <c r="E125" s="31"/>
      <c r="F125" s="17"/>
      <c r="G125" s="17"/>
      <c r="H125" s="14"/>
      <c r="I125" s="19"/>
      <c r="J125" s="17"/>
      <c r="K125" s="17"/>
      <c r="L125" s="17"/>
      <c r="N125" s="17"/>
      <c r="P125" s="17"/>
      <c r="Q125" s="17"/>
      <c r="R125" s="17"/>
    </row>
    <row r="126" spans="1:18" ht="15">
      <c r="A126" s="3"/>
      <c r="B126" s="18"/>
      <c r="C126" s="36">
        <f>C125</f>
        <v>44174</v>
      </c>
      <c r="D126" s="31"/>
      <c r="E126" s="31"/>
      <c r="F126" s="17"/>
      <c r="G126" s="17"/>
      <c r="H126" s="82"/>
      <c r="I126" s="19"/>
      <c r="J126" s="17"/>
      <c r="K126" s="17"/>
      <c r="L126" s="17"/>
      <c r="N126" s="17"/>
      <c r="P126" s="17"/>
      <c r="Q126" s="17"/>
      <c r="R126" s="17"/>
    </row>
    <row r="127" spans="1:18" ht="15">
      <c r="A127" s="3"/>
      <c r="B127" s="18"/>
      <c r="C127" s="36">
        <f>C126</f>
        <v>44174</v>
      </c>
      <c r="D127" s="31"/>
      <c r="E127" s="31"/>
      <c r="F127" s="17"/>
      <c r="G127" s="17"/>
      <c r="H127" s="82"/>
      <c r="I127" s="19"/>
      <c r="J127" s="17"/>
      <c r="K127" s="17"/>
      <c r="L127" s="17"/>
      <c r="N127" s="17"/>
      <c r="P127" s="17"/>
      <c r="Q127" s="17"/>
      <c r="R127" s="17"/>
    </row>
    <row r="128" spans="1:18" s="104" customFormat="1" ht="15">
      <c r="A128" s="3"/>
      <c r="B128" s="100"/>
      <c r="C128" s="100"/>
      <c r="D128" s="106"/>
      <c r="E128" s="106"/>
      <c r="H128" s="107"/>
      <c r="I128" s="105"/>
      <c r="O128"/>
    </row>
    <row r="129" spans="1:18" ht="15">
      <c r="A129" s="3" t="s">
        <v>134</v>
      </c>
      <c r="B129" s="18" t="str">
        <f>"Hold " &amp; Table1[[#This Row],[Dette er for hold '# (fx 1-8 eller 1)]] &amp; " " &amp; Table1[[#This Row],[Beskrivelse]]</f>
        <v>Hold 4 obligatorisk holdundervisning</v>
      </c>
      <c r="C129" s="36">
        <f>C127+1</f>
        <v>44175</v>
      </c>
      <c r="D129" s="31">
        <f>D120</f>
        <v>0.33333333333333331</v>
      </c>
      <c r="E129" s="31">
        <f>E120</f>
        <v>0.39583333333333331</v>
      </c>
      <c r="F129" s="79"/>
      <c r="G129" s="17" t="s">
        <v>43</v>
      </c>
      <c r="H129" s="94"/>
      <c r="I129" s="19" t="s">
        <v>39</v>
      </c>
      <c r="J129" s="17"/>
      <c r="K129" s="17"/>
      <c r="L129" s="17"/>
      <c r="N129" s="17"/>
      <c r="P129" s="17"/>
      <c r="Q129" s="17"/>
      <c r="R129" s="17"/>
    </row>
    <row r="130" spans="1:18" ht="15">
      <c r="A130" s="3"/>
      <c r="B130" s="18"/>
      <c r="C130" s="36">
        <f>C129</f>
        <v>44175</v>
      </c>
      <c r="D130" s="31"/>
      <c r="E130" s="31"/>
      <c r="F130" s="79"/>
      <c r="G130" s="17"/>
      <c r="H130" s="94"/>
      <c r="I130" s="19"/>
      <c r="J130" s="17"/>
      <c r="K130" s="17"/>
      <c r="L130" s="17"/>
      <c r="N130" s="17"/>
      <c r="P130" s="17"/>
      <c r="Q130" s="17"/>
      <c r="R130" s="17"/>
    </row>
    <row r="131" spans="1:18" ht="15">
      <c r="A131" s="3" t="s">
        <v>134</v>
      </c>
      <c r="B131" s="18" t="str">
        <f>"Hold " &amp; Table1[[#This Row],[Dette er for hold '# (fx 1-8 eller 1)]] &amp; " " &amp; Table1[[#This Row],[Beskrivelse]]</f>
        <v>Hold 3 obligatorisk holdundervisning</v>
      </c>
      <c r="C131" s="36">
        <f>C130</f>
        <v>44175</v>
      </c>
      <c r="D131" s="31">
        <v>0.40625</v>
      </c>
      <c r="E131" s="31">
        <v>0.46875</v>
      </c>
      <c r="F131" s="79"/>
      <c r="G131" s="17" t="s">
        <v>43</v>
      </c>
      <c r="H131" s="94"/>
      <c r="I131" s="19" t="s">
        <v>40</v>
      </c>
      <c r="J131" s="17"/>
      <c r="K131" s="17"/>
      <c r="L131" s="17"/>
      <c r="N131" s="17"/>
      <c r="P131" s="17"/>
      <c r="Q131" s="17"/>
      <c r="R131" s="17"/>
    </row>
    <row r="132" spans="1:18" ht="15">
      <c r="A132" s="3"/>
      <c r="B132" s="18"/>
      <c r="C132" s="36">
        <f>C131</f>
        <v>44175</v>
      </c>
      <c r="D132" s="29"/>
      <c r="E132" s="29"/>
      <c r="F132" s="79"/>
      <c r="G132" s="17"/>
      <c r="H132" s="94"/>
      <c r="I132" s="19"/>
      <c r="J132" s="17"/>
      <c r="K132" s="17"/>
      <c r="L132" s="17"/>
      <c r="N132" s="17"/>
      <c r="P132" s="17"/>
      <c r="Q132" s="17"/>
      <c r="R132" s="17"/>
    </row>
    <row r="133" spans="1:18" s="104" customFormat="1" ht="15">
      <c r="A133" s="3"/>
      <c r="B133" s="100"/>
      <c r="C133" s="101"/>
      <c r="D133" s="102"/>
      <c r="E133" s="102"/>
      <c r="F133" s="103"/>
      <c r="H133" s="107"/>
      <c r="I133" s="105"/>
      <c r="O133"/>
    </row>
    <row r="134" spans="1:18" ht="15.75">
      <c r="A134" s="3" t="s">
        <v>134</v>
      </c>
      <c r="B134" s="18" t="str">
        <f>"Hold " &amp; Table1[[#This Row],[Dette er for hold '# (fx 1-8 eller 1)]] &amp; " " &amp; Table1[[#This Row],[Beskrivelse]]</f>
        <v>Hold 2 obligatorisk holdundervisning</v>
      </c>
      <c r="C134" s="33">
        <f>C132+1</f>
        <v>44176</v>
      </c>
      <c r="D134" s="31">
        <f>D124</f>
        <v>0.33333333333333331</v>
      </c>
      <c r="E134" s="31">
        <f>E124</f>
        <v>0.39583333333333331</v>
      </c>
      <c r="F134" s="7"/>
      <c r="G134" s="17" t="s">
        <v>43</v>
      </c>
      <c r="H134" s="82"/>
      <c r="I134" s="14" t="s">
        <v>42</v>
      </c>
      <c r="J134" s="17"/>
      <c r="K134" s="17"/>
      <c r="L134" s="17"/>
      <c r="N134" s="17"/>
      <c r="P134" s="17"/>
      <c r="Q134" s="17"/>
      <c r="R134" s="17"/>
    </row>
    <row r="135" spans="1:18" ht="15">
      <c r="A135" s="3"/>
      <c r="B135" s="18"/>
      <c r="C135" s="36">
        <f>C134</f>
        <v>44176</v>
      </c>
      <c r="D135" s="31"/>
      <c r="E135" s="31"/>
      <c r="F135" s="17"/>
      <c r="G135" s="17"/>
      <c r="H135" s="14"/>
      <c r="I135" s="14"/>
      <c r="J135" s="17"/>
      <c r="K135" s="17"/>
      <c r="L135" s="17"/>
      <c r="N135" s="17"/>
      <c r="P135" s="17"/>
      <c r="Q135" s="17"/>
      <c r="R135" s="17"/>
    </row>
    <row r="136" spans="1:18" ht="15">
      <c r="A136" s="3"/>
      <c r="B136" s="18"/>
      <c r="C136" s="36">
        <f>C135</f>
        <v>44176</v>
      </c>
      <c r="D136" s="31"/>
      <c r="E136" s="31"/>
      <c r="F136" s="17"/>
      <c r="G136" s="17"/>
      <c r="H136" s="82"/>
      <c r="I136" s="19"/>
      <c r="J136" s="17"/>
      <c r="K136" s="17"/>
      <c r="L136" s="17"/>
      <c r="N136" s="17"/>
      <c r="P136" s="17"/>
      <c r="Q136" s="17"/>
      <c r="R136" s="17"/>
    </row>
    <row r="137" spans="1:18" ht="15">
      <c r="A137" s="3" t="s">
        <v>134</v>
      </c>
      <c r="B137" s="18" t="str">
        <f>"Hold " &amp; Table1[[#This Row],[Dette er for hold '# (fx 1-8 eller 1)]] &amp; " " &amp; Table1[[#This Row],[Beskrivelse]]</f>
        <v>Hold 4 obligatorisk holdundervisning</v>
      </c>
      <c r="C137" s="36">
        <f>C136</f>
        <v>44176</v>
      </c>
      <c r="D137" s="31">
        <f>D131</f>
        <v>0.40625</v>
      </c>
      <c r="E137" s="31">
        <f>E131</f>
        <v>0.46875</v>
      </c>
      <c r="F137" s="17"/>
      <c r="G137" s="17" t="s">
        <v>43</v>
      </c>
      <c r="H137" s="82"/>
      <c r="I137" s="19" t="s">
        <v>39</v>
      </c>
      <c r="J137" s="17"/>
      <c r="K137" s="17"/>
      <c r="L137" s="17"/>
      <c r="N137" s="17"/>
      <c r="P137" s="17"/>
      <c r="Q137" s="17"/>
      <c r="R137" s="17"/>
    </row>
    <row r="138" spans="1:18" s="63" customFormat="1" ht="15">
      <c r="A138" s="3"/>
      <c r="B138" s="61"/>
      <c r="C138" s="62"/>
      <c r="D138" s="99"/>
      <c r="E138" s="99"/>
      <c r="F138" s="93"/>
      <c r="H138" s="66"/>
      <c r="I138" s="66"/>
      <c r="O138"/>
    </row>
    <row r="139" spans="1:18" ht="15.75">
      <c r="A139" s="3"/>
      <c r="B139" s="18"/>
      <c r="C139" s="67"/>
      <c r="D139" s="31"/>
      <c r="E139" s="31"/>
      <c r="F139" s="17"/>
      <c r="G139" s="17"/>
      <c r="H139" s="95"/>
      <c r="I139" s="19"/>
      <c r="J139" s="17"/>
      <c r="K139" s="17"/>
      <c r="L139" s="17"/>
      <c r="M139" s="17"/>
      <c r="N139" s="17"/>
      <c r="P139" s="17"/>
      <c r="Q139" s="17"/>
      <c r="R139" s="17"/>
    </row>
    <row r="140" spans="1:18" ht="15">
      <c r="D140" s="31"/>
      <c r="E140" s="31"/>
      <c r="M140" s="17"/>
    </row>
    <row r="141" spans="1:18" ht="15">
      <c r="D141" s="31"/>
      <c r="E141" s="31"/>
      <c r="M141" s="17"/>
    </row>
    <row r="142" spans="1:18" ht="15">
      <c r="C142" s="37"/>
      <c r="D142" s="31"/>
      <c r="E142" s="31"/>
      <c r="M142" s="17"/>
    </row>
    <row r="143" spans="1:18" ht="15">
      <c r="C143" s="37"/>
      <c r="D143" s="31"/>
      <c r="E143" s="31"/>
      <c r="M143" s="17"/>
    </row>
    <row r="144" spans="1:18" ht="20.25" customHeight="1">
      <c r="B144" s="86" t="s">
        <v>44</v>
      </c>
      <c r="C144" s="37"/>
      <c r="D144" s="31"/>
      <c r="E144" s="31"/>
      <c r="H144" s="54" t="s">
        <v>93</v>
      </c>
      <c r="M144" s="17"/>
    </row>
    <row r="145" spans="1:18" ht="20.25" customHeight="1">
      <c r="A145" s="17" t="s">
        <v>45</v>
      </c>
      <c r="B145" s="2" t="str">
        <f>"Hold " &amp; Table1[[#This Row],[Dette er for hold '# (fx 1-8 eller 1)]] &amp; " " &amp; Table1[[#This Row],[Beskrivelse]]</f>
        <v>Hold 1-2 Introduktion til oftalmologi</v>
      </c>
      <c r="C145" s="37">
        <f>IF(Table1[[#This Row],[Navn]]&lt;&gt;"",DATE($T$7, 1, -2) - WEEKDAY(DATE($T$7, 1, 3)) +Table1[[#This Row],[Kal uge]]* 7+Table1[[#This Row],[Uge dag]]-1,"")</f>
        <v>44158</v>
      </c>
      <c r="D145" s="29">
        <v>0.5</v>
      </c>
      <c r="E145" s="29">
        <v>0.53125</v>
      </c>
      <c r="F145" s="73"/>
      <c r="G145" t="s">
        <v>145</v>
      </c>
      <c r="H145" s="54"/>
      <c r="I145" s="15" t="s">
        <v>46</v>
      </c>
      <c r="P145">
        <v>48</v>
      </c>
      <c r="R145">
        <v>1</v>
      </c>
    </row>
    <row r="146" spans="1:18" ht="15">
      <c r="A146" s="17" t="s">
        <v>45</v>
      </c>
      <c r="B146" s="2" t="str">
        <f>"Hold " &amp; Table1[[#This Row],[Dette er for hold '# (fx 1-8 eller 1)]] &amp; " " &amp; Table1[[#This Row],[Beskrivelse]]</f>
        <v>Hold 1-2 refraktionering</v>
      </c>
      <c r="C146" s="37">
        <f>IF(Table1[[#This Row],[Navn]]&lt;&gt;"",DATE($T$7, 1, -2) - WEEKDAY(DATE($T$7, 1, 3)) +Table1[[#This Row],[Kal uge]]* 7+Table1[[#This Row],[Uge dag]]-1,"")</f>
        <v>44159</v>
      </c>
      <c r="D146" s="31">
        <v>0.40625</v>
      </c>
      <c r="E146" s="31">
        <v>0.47916666666666669</v>
      </c>
      <c r="G146" t="s">
        <v>112</v>
      </c>
      <c r="H146" s="51"/>
      <c r="I146" s="15" t="s">
        <v>46</v>
      </c>
      <c r="J146" s="80"/>
      <c r="M146" s="68"/>
      <c r="P146">
        <v>48</v>
      </c>
      <c r="R146">
        <v>2</v>
      </c>
    </row>
    <row r="147" spans="1:18" ht="15">
      <c r="A147" s="17" t="s">
        <v>45</v>
      </c>
      <c r="B147" s="2" t="str">
        <f>"Hold " &amp; Table1[[#This Row],[Dette er for hold '# (fx 1-8 eller 1)]] &amp; " " &amp; Table1[[#This Row],[Beskrivelse]]</f>
        <v>Hold 1-2 skeleundersøgelse</v>
      </c>
      <c r="C147" s="37">
        <f>C146+1</f>
        <v>44160</v>
      </c>
      <c r="D147" s="31">
        <v>0.39583333333333331</v>
      </c>
      <c r="E147" s="31">
        <v>0.46875</v>
      </c>
      <c r="G147" t="s">
        <v>113</v>
      </c>
      <c r="H147" s="51"/>
      <c r="I147" s="15" t="s">
        <v>46</v>
      </c>
      <c r="J147" s="80"/>
      <c r="M147" s="68"/>
    </row>
    <row r="148" spans="1:18" ht="15">
      <c r="A148" s="17" t="s">
        <v>45</v>
      </c>
      <c r="B148" s="2" t="str">
        <f>"Hold " &amp; Table1[[#This Row],[Dette er for hold '# (fx 1-8 eller 1)]] &amp; " " &amp; Table1[[#This Row],[Beskrivelse]]</f>
        <v>Hold 1-2 spaltelampe og externa</v>
      </c>
      <c r="C148" s="37">
        <f>IF(Table1[[#This Row],[Navn]]&lt;&gt;"",DATE($T$7, 1, -2) - WEEKDAY(DATE($T$7, 1, 3)) +Table1[[#This Row],[Kal uge]]* 7+Table1[[#This Row],[Uge dag]]-1,"")</f>
        <v>44166</v>
      </c>
      <c r="D148" s="31">
        <v>0.5</v>
      </c>
      <c r="E148" s="31">
        <v>0.57291666666666663</v>
      </c>
      <c r="G148" t="s">
        <v>114</v>
      </c>
      <c r="H148" s="51"/>
      <c r="I148" s="15" t="s">
        <v>46</v>
      </c>
      <c r="J148" s="80"/>
      <c r="M148" s="68"/>
      <c r="P148">
        <v>49</v>
      </c>
      <c r="R148">
        <v>2</v>
      </c>
    </row>
    <row r="149" spans="1:18" ht="15">
      <c r="A149" s="17" t="s">
        <v>45</v>
      </c>
      <c r="B149" s="2" t="str">
        <f>"Hold " &amp; Table1[[#This Row],[Dette er for hold '# (fx 1-8 eller 1)]] &amp; " " &amp; Table1[[#This Row],[Beskrivelse]]</f>
        <v>Hold 1-2 Oftalmoskopi og synsfelt</v>
      </c>
      <c r="C149" s="37">
        <f>IF(Table1[[#This Row],[Navn]]&lt;&gt;"",DATE($T$7, 1, -2) - WEEKDAY(DATE($T$7, 1, 3)) +Table1[[#This Row],[Kal uge]]* 7+Table1[[#This Row],[Uge dag]]-1,"")</f>
        <v>44168</v>
      </c>
      <c r="D149" s="31">
        <v>0.5</v>
      </c>
      <c r="E149" s="31">
        <v>0.57291666666666663</v>
      </c>
      <c r="G149" t="s">
        <v>115</v>
      </c>
      <c r="H149" s="51"/>
      <c r="I149" s="15" t="s">
        <v>46</v>
      </c>
      <c r="J149" s="80"/>
      <c r="M149" s="68"/>
      <c r="P149">
        <v>49</v>
      </c>
      <c r="R149">
        <v>4</v>
      </c>
    </row>
    <row r="150" spans="1:18" ht="15">
      <c r="A150" s="17" t="s">
        <v>45</v>
      </c>
      <c r="B150" s="2" t="str">
        <f>"Hold " &amp; Table1[[#This Row],[Dette er for hold '# (fx 1-8 eller 1)]] &amp; " " &amp; Table1[[#This Row],[Beskrivelse]]</f>
        <v>Hold 1-2 Øjenpatienten i akutmodtagelsen</v>
      </c>
      <c r="C150" s="37">
        <f>IF(Table1[[#This Row],[Navn]]&lt;&gt;"",DATE($T$7, 1, -2) - WEEKDAY(DATE($T$7, 1, 3)) +Table1[[#This Row],[Kal uge]]* 7+Table1[[#This Row],[Uge dag]]-1,"")</f>
        <v>44172</v>
      </c>
      <c r="D150" s="31">
        <v>0.5</v>
      </c>
      <c r="E150" s="31">
        <v>0.57291666666666663</v>
      </c>
      <c r="G150" s="91" t="s">
        <v>116</v>
      </c>
      <c r="H150" s="51"/>
      <c r="I150" s="15" t="s">
        <v>46</v>
      </c>
      <c r="J150" s="80"/>
      <c r="M150" s="68"/>
      <c r="P150">
        <v>50</v>
      </c>
      <c r="R150">
        <v>1</v>
      </c>
    </row>
    <row r="151" spans="1:18" ht="15">
      <c r="A151" s="17" t="s">
        <v>45</v>
      </c>
      <c r="B151" s="2" t="str">
        <f>"Hold " &amp; Table1[[#This Row],[Dette er for hold '# (fx 1-8 eller 1)]] &amp; " " &amp; Table1[[#This Row],[Beskrivelse]]</f>
        <v>Hold 1-2 Rødt øje</v>
      </c>
      <c r="C151" s="37">
        <f>C150+1</f>
        <v>44173</v>
      </c>
      <c r="D151" s="31">
        <v>0.40625</v>
      </c>
      <c r="E151" s="31">
        <v>0.47916666666666669</v>
      </c>
      <c r="G151" s="91" t="s">
        <v>117</v>
      </c>
      <c r="H151" s="51"/>
      <c r="I151" s="15" t="s">
        <v>46</v>
      </c>
      <c r="J151" s="80"/>
      <c r="M151" s="68"/>
    </row>
    <row r="152" spans="1:18" ht="15">
      <c r="A152" s="17" t="s">
        <v>45</v>
      </c>
      <c r="B152" s="2" t="str">
        <f>"Hold " &amp; Table1[[#This Row],[Dette er for hold '# (fx 1-8 eller 1)]] &amp; " " &amp; Table1[[#This Row],[Beskrivelse]]</f>
        <v>Hold 1-2 Skelen og amblyopi</v>
      </c>
      <c r="C152" s="37">
        <f>IF(Table1[[#This Row],[Navn]]&lt;&gt;"",DATE($T$7, 1, -2) - WEEKDAY(DATE($T$7, 1, 3)) +Table1[[#This Row],[Kal uge]]* 7+Table1[[#This Row],[Uge dag]]-1,"")</f>
        <v>44174</v>
      </c>
      <c r="D152" s="31">
        <v>0.40625</v>
      </c>
      <c r="E152" s="31">
        <v>0.47916666666666669</v>
      </c>
      <c r="G152" s="81" t="s">
        <v>118</v>
      </c>
      <c r="H152" s="51"/>
      <c r="I152" s="15" t="s">
        <v>46</v>
      </c>
      <c r="J152" s="80"/>
      <c r="M152" s="68"/>
      <c r="P152">
        <v>50</v>
      </c>
      <c r="R152">
        <v>3</v>
      </c>
    </row>
    <row r="153" spans="1:18" ht="15">
      <c r="A153" s="17" t="s">
        <v>45</v>
      </c>
      <c r="B153" s="2" t="str">
        <f>"Hold " &amp; Table1[[#This Row],[Dette er for hold '# (fx 1-8 eller 1)]] &amp; " " &amp; Table1[[#This Row],[Beskrivelse]]</f>
        <v>Hold 1-2 Systemsygdommes manifestation i øjet</v>
      </c>
      <c r="C153" s="37">
        <f>C152+1</f>
        <v>44175</v>
      </c>
      <c r="D153" s="31">
        <v>0.5</v>
      </c>
      <c r="E153" s="31">
        <v>0.57291666666666663</v>
      </c>
      <c r="G153" s="91" t="s">
        <v>119</v>
      </c>
      <c r="H153" s="51"/>
      <c r="I153" s="15" t="s">
        <v>46</v>
      </c>
      <c r="J153" s="80"/>
      <c r="M153" s="68"/>
      <c r="P153">
        <v>50</v>
      </c>
      <c r="R153">
        <v>5</v>
      </c>
    </row>
    <row r="154" spans="1:18" ht="15">
      <c r="C154" s="37"/>
      <c r="D154" s="31"/>
      <c r="E154" s="31"/>
      <c r="M154" s="17"/>
    </row>
    <row r="155" spans="1:18" ht="15">
      <c r="C155" s="37"/>
      <c r="D155" s="31"/>
      <c r="E155" s="31"/>
      <c r="M155" s="17"/>
    </row>
    <row r="156" spans="1:18" ht="20.25" customHeight="1">
      <c r="B156" s="86" t="s">
        <v>49</v>
      </c>
      <c r="C156" s="37"/>
      <c r="D156" s="31"/>
      <c r="E156" s="31"/>
      <c r="M156" s="17"/>
    </row>
    <row r="157" spans="1:18" ht="15">
      <c r="A157" s="17" t="s">
        <v>90</v>
      </c>
      <c r="B157" s="2" t="str">
        <f>"Hold " &amp; Table1[[#This Row],[Dette er for hold '# (fx 1-8 eller 1)]] &amp; " " &amp; Table1[[#This Row],[Beskrivelse]]</f>
        <v>Hold 1-4 Introduktion</v>
      </c>
      <c r="C157" s="37">
        <f>IF(Table1[[#This Row],[Navn]]&lt;&gt;"",DATE($T$7, 1, -2) - WEEKDAY(DATE($T$7, 1, 3)) +Table1[[#This Row],[Kal uge]]* 7+Table1[[#This Row],[Uge dag]]-1,"")</f>
        <v>44102</v>
      </c>
      <c r="D157" s="31">
        <v>0.34375</v>
      </c>
      <c r="E157" s="31">
        <v>0.45833333333333331</v>
      </c>
      <c r="G157" t="s">
        <v>47</v>
      </c>
      <c r="H157" s="19"/>
      <c r="I157" s="15" t="s">
        <v>48</v>
      </c>
      <c r="M157" s="68"/>
      <c r="P157">
        <v>40</v>
      </c>
      <c r="R157">
        <v>1</v>
      </c>
    </row>
    <row r="158" spans="1:18" ht="15">
      <c r="C158" s="37"/>
      <c r="D158" s="31"/>
      <c r="E158" s="31"/>
      <c r="M158" s="17"/>
    </row>
    <row r="159" spans="1:18" ht="15">
      <c r="C159" s="37"/>
      <c r="D159" s="31"/>
      <c r="E159" s="31"/>
      <c r="M159" s="17"/>
    </row>
    <row r="160" spans="1:18" ht="20.25" customHeight="1">
      <c r="B160" s="86" t="s">
        <v>26</v>
      </c>
      <c r="C160" s="37"/>
      <c r="D160" s="31"/>
      <c r="E160" s="31"/>
      <c r="M160" s="17"/>
    </row>
    <row r="161" spans="1:18" ht="15">
      <c r="A161" s="17" t="s">
        <v>101</v>
      </c>
      <c r="B161" s="2" t="str">
        <f>"Hold " &amp; Table1[[#This Row],[Dette er for hold '# (fx 1-8 eller 1)]] &amp; " " &amp; Table1[[#This Row],[Beskrivelse]]</f>
        <v>Hold 1-2 Obligatorisk Færdighedstræning</v>
      </c>
      <c r="C161" s="37">
        <f>IF(Table1[[#This Row],[Navn]]&lt;&gt;"",DATE($T$7, 1, -2) - WEEKDAY(DATE($T$7, 1, 3)) +Table1[[#This Row],[Kal uge]]* 7+Table1[[#This Row],[Uge dag]]-1,"")</f>
        <v>44102</v>
      </c>
      <c r="D161" s="31">
        <v>0.47916666666666669</v>
      </c>
      <c r="E161" s="31">
        <v>0.55208333333333337</v>
      </c>
      <c r="G161" t="s">
        <v>50</v>
      </c>
      <c r="H161" s="51"/>
      <c r="I161" s="15" t="s">
        <v>46</v>
      </c>
      <c r="M161" s="68"/>
      <c r="P161">
        <v>40</v>
      </c>
      <c r="R161">
        <v>1</v>
      </c>
    </row>
    <row r="162" spans="1:18" ht="15">
      <c r="A162" s="17" t="s">
        <v>101</v>
      </c>
      <c r="B162" s="2" t="str">
        <f>"Hold " &amp; Table1[[#This Row],[Dette er for hold '# (fx 1-8 eller 1)]] &amp; " " &amp; Table1[[#This Row],[Beskrivelse]]</f>
        <v>Hold 1-2 Obligatorisk Færdighedstræning</v>
      </c>
      <c r="C162" s="37">
        <f>IF(Table1[[#This Row],[Navn]]&lt;&gt;"",DATE($T$7, 1, -2) - WEEKDAY(DATE($T$7, 1, 3)) +Table1[[#This Row],[Kal uge]]* 7+Table1[[#This Row],[Uge dag]]-1,"")</f>
        <v>44111</v>
      </c>
      <c r="D162" s="31">
        <v>0.55208333333333337</v>
      </c>
      <c r="E162" s="31">
        <v>0.625</v>
      </c>
      <c r="G162" t="s">
        <v>50</v>
      </c>
      <c r="H162" s="51"/>
      <c r="I162" s="15" t="s">
        <v>46</v>
      </c>
      <c r="M162" s="68"/>
      <c r="P162">
        <v>41</v>
      </c>
      <c r="R162">
        <v>3</v>
      </c>
    </row>
    <row r="163" spans="1:18" ht="15">
      <c r="A163" s="17" t="s">
        <v>101</v>
      </c>
      <c r="B163" s="2" t="str">
        <f>"Hold " &amp; Table1[[#This Row],[Dette er for hold '# (fx 1-8 eller 1)]] &amp; " " &amp; Table1[[#This Row],[Beskrivelse]]</f>
        <v>Hold 3-4 Obligatorisk Færdighedstræning</v>
      </c>
      <c r="C163" s="37">
        <f>IF(Table1[[#This Row],[Navn]]&lt;&gt;"",DATE($T$7, 1, -2) - WEEKDAY(DATE($T$7, 1, 3)) +Table1[[#This Row],[Kal uge]]* 7+Table1[[#This Row],[Uge dag]]-1,"")</f>
        <v>44102</v>
      </c>
      <c r="D163" s="31">
        <v>0.5625</v>
      </c>
      <c r="E163" s="31">
        <v>0.63541666666666663</v>
      </c>
      <c r="G163" t="s">
        <v>50</v>
      </c>
      <c r="H163" s="51"/>
      <c r="I163" s="15" t="s">
        <v>148</v>
      </c>
      <c r="M163" s="68"/>
      <c r="P163">
        <v>40</v>
      </c>
      <c r="R163">
        <v>1</v>
      </c>
    </row>
    <row r="164" spans="1:18" ht="15">
      <c r="A164" s="17" t="s">
        <v>101</v>
      </c>
      <c r="B164" s="2" t="str">
        <f>"Hold " &amp; Table1[[#This Row],[Dette er for hold '# (fx 1-8 eller 1)]] &amp; " " &amp; Table1[[#This Row],[Beskrivelse]]</f>
        <v>Hold 3-4 Obligatorisk Færdighedstræning</v>
      </c>
      <c r="C164" s="37">
        <f>IF(Table1[[#This Row],[Navn]]&lt;&gt;"",DATE($T$7, 1, -2) - WEEKDAY(DATE($T$7, 1, 3)) +Table1[[#This Row],[Kal uge]]* 7+Table1[[#This Row],[Uge dag]]-1,"")</f>
        <v>44120</v>
      </c>
      <c r="D164" s="31">
        <v>0.5</v>
      </c>
      <c r="E164" s="31">
        <v>0.57291666666666663</v>
      </c>
      <c r="G164" t="s">
        <v>50</v>
      </c>
      <c r="H164" s="51"/>
      <c r="I164" s="15" t="s">
        <v>148</v>
      </c>
      <c r="M164" s="68"/>
      <c r="P164">
        <v>42</v>
      </c>
      <c r="R164">
        <v>5</v>
      </c>
    </row>
    <row r="165" spans="1:18" ht="15">
      <c r="D165" s="31"/>
      <c r="E165" s="31"/>
      <c r="M165" s="17"/>
    </row>
    <row r="166" spans="1:18" ht="20.25" customHeight="1">
      <c r="B166" s="86" t="s">
        <v>51</v>
      </c>
      <c r="C166" s="87"/>
      <c r="D166" s="31"/>
      <c r="E166" s="31"/>
      <c r="H166" s="54" t="s">
        <v>93</v>
      </c>
      <c r="M166" s="17"/>
      <c r="N166" s="74" t="s">
        <v>97</v>
      </c>
    </row>
    <row r="167" spans="1:18" ht="15">
      <c r="A167" s="17" t="s">
        <v>51</v>
      </c>
      <c r="B167" s="2" t="str">
        <f>"Hold " &amp; Table1[[#This Row],[Dette er for hold '# (fx 1-8 eller 1)]] &amp; " " &amp; Table1[[#This Row],[Beskrivelse]]</f>
        <v>Hold 1-2 Neuroradiologi</v>
      </c>
      <c r="C167" s="32">
        <f>IF(Table1[[#This Row],[Navn]]&lt;&gt;"",DATE($T$7, 1, -2) - WEEKDAY(DATE($T$7, 1, 3)) +Table1[[#This Row],[Kal uge]]* 7+Table1[[#This Row],[Uge dag]]-1,"")</f>
        <v>44116</v>
      </c>
      <c r="D167" s="31">
        <v>0.36458333333333331</v>
      </c>
      <c r="E167" s="31">
        <v>0.4375</v>
      </c>
      <c r="F167" s="73"/>
      <c r="G167" t="s">
        <v>51</v>
      </c>
      <c r="H167" s="51"/>
      <c r="I167" s="15" t="s">
        <v>46</v>
      </c>
      <c r="M167" s="59"/>
      <c r="N167" s="110" t="s">
        <v>142</v>
      </c>
      <c r="O167" t="s">
        <v>135</v>
      </c>
      <c r="P167">
        <v>42</v>
      </c>
      <c r="R167">
        <v>1</v>
      </c>
    </row>
    <row r="168" spans="1:18" ht="15">
      <c r="A168" s="17" t="s">
        <v>51</v>
      </c>
      <c r="B168" s="2" t="str">
        <f>"Hold " &amp; Table1[[#This Row],[Dette er for hold '# (fx 1-8 eller 1)]] &amp; " " &amp; Table1[[#This Row],[Beskrivelse]]</f>
        <v>Hold 3-4 Neuroradiologi</v>
      </c>
      <c r="C168" s="32">
        <f>IF(Table1[[#This Row],[Navn]]&lt;&gt;"",DATE($T$7, 1, -2) - WEEKDAY(DATE($T$7, 1, 3)) +Table1[[#This Row],[Kal uge]]* 7+Table1[[#This Row],[Uge dag]]-1,"")</f>
        <v>44105</v>
      </c>
      <c r="D168" s="31">
        <v>0.55208333333333337</v>
      </c>
      <c r="E168" s="31">
        <v>0.625</v>
      </c>
      <c r="F168" s="73"/>
      <c r="G168" t="s">
        <v>51</v>
      </c>
      <c r="H168" s="51"/>
      <c r="I168" s="15" t="s">
        <v>148</v>
      </c>
      <c r="M168" s="59"/>
      <c r="N168" s="110" t="s">
        <v>142</v>
      </c>
      <c r="O168" t="s">
        <v>135</v>
      </c>
      <c r="P168">
        <v>40</v>
      </c>
      <c r="R168">
        <v>4</v>
      </c>
    </row>
    <row r="169" spans="1:18" ht="20.25" customHeight="1">
      <c r="B169" s="86" t="s">
        <v>27</v>
      </c>
      <c r="C169" s="87"/>
      <c r="D169" s="31"/>
      <c r="E169" s="31"/>
      <c r="H169" s="54" t="s">
        <v>93</v>
      </c>
      <c r="M169" s="17"/>
    </row>
    <row r="170" spans="1:18" ht="15">
      <c r="A170" s="17" t="s">
        <v>27</v>
      </c>
      <c r="B170" s="2" t="str">
        <f>"Hold " &amp; Table1[[#This Row],[Dette er for hold '# (fx 1-8 eller 1)]] &amp; " " &amp; Table1[[#This Row],[Beskrivelse]]</f>
        <v>Hold 1-2 Neurofysiologi</v>
      </c>
      <c r="C170" s="32">
        <f>IF(Table1[[#This Row],[Navn]]&lt;&gt;"",DATE($T$7, 1, -2) - WEEKDAY(DATE($T$7, 1, 3)) +Table1[[#This Row],[Kal uge]]* 7+Table1[[#This Row],[Uge dag]]-1,"")</f>
        <v>44117</v>
      </c>
      <c r="D170" s="31">
        <v>0.46875</v>
      </c>
      <c r="E170" s="31">
        <v>0.54166666666666663</v>
      </c>
      <c r="G170" t="s">
        <v>27</v>
      </c>
      <c r="H170" s="51"/>
      <c r="I170" s="15" t="s">
        <v>46</v>
      </c>
      <c r="J170" s="75"/>
      <c r="M170" s="68"/>
      <c r="N170" s="110" t="s">
        <v>142</v>
      </c>
      <c r="O170" t="s">
        <v>136</v>
      </c>
      <c r="P170">
        <v>42</v>
      </c>
      <c r="R170">
        <v>2</v>
      </c>
    </row>
    <row r="171" spans="1:18" ht="15">
      <c r="A171" s="17" t="s">
        <v>27</v>
      </c>
      <c r="B171" s="2" t="str">
        <f>"Hold " &amp; Table1[[#This Row],[Dette er for hold '# (fx 1-8 eller 1)]] &amp; " " &amp; Table1[[#This Row],[Beskrivelse]]</f>
        <v>Hold 1-2 Neurofysiologi</v>
      </c>
      <c r="C171" s="32">
        <f>IF(Table1[[#This Row],[Navn]]&lt;&gt;"",DATE($T$7, 1, -2) - WEEKDAY(DATE($T$7, 1, 3)) +Table1[[#This Row],[Kal uge]]* 7+Table1[[#This Row],[Uge dag]]-1,"")</f>
        <v>44117</v>
      </c>
      <c r="D171" s="31">
        <v>0.5625</v>
      </c>
      <c r="E171" s="31">
        <v>0.59375</v>
      </c>
      <c r="G171" t="s">
        <v>27</v>
      </c>
      <c r="H171" s="51"/>
      <c r="I171" s="15" t="s">
        <v>46</v>
      </c>
      <c r="J171" s="75"/>
      <c r="M171" s="68"/>
      <c r="N171" s="110" t="s">
        <v>142</v>
      </c>
      <c r="O171" t="s">
        <v>80</v>
      </c>
      <c r="P171">
        <v>42</v>
      </c>
      <c r="R171">
        <v>2</v>
      </c>
    </row>
    <row r="172" spans="1:18" ht="15">
      <c r="A172" s="17" t="s">
        <v>27</v>
      </c>
      <c r="B172" s="2" t="str">
        <f>"Hold " &amp; Table1[[#This Row],[Dette er for hold '# (fx 1-8 eller 1)]] &amp; " " &amp; Table1[[#This Row],[Beskrivelse]]</f>
        <v>Hold 3-4 Neurofysiologi</v>
      </c>
      <c r="C172" s="32">
        <f>IF(Table1[[#This Row],[Navn]]&lt;&gt;"",DATE($T$7, 1, -2) - WEEKDAY(DATE($T$7, 1, 3)) +Table1[[#This Row],[Kal uge]]* 7+Table1[[#This Row],[Uge dag]]-1,"")</f>
        <v>44104</v>
      </c>
      <c r="D172" s="31">
        <v>0.46875</v>
      </c>
      <c r="E172" s="31">
        <v>0.54166666666666663</v>
      </c>
      <c r="G172" t="s">
        <v>27</v>
      </c>
      <c r="H172" s="51"/>
      <c r="I172" s="15" t="s">
        <v>148</v>
      </c>
      <c r="J172" s="75"/>
      <c r="M172" s="68"/>
      <c r="N172" s="110" t="s">
        <v>142</v>
      </c>
      <c r="O172" t="s">
        <v>136</v>
      </c>
      <c r="P172">
        <v>40</v>
      </c>
      <c r="R172">
        <v>3</v>
      </c>
    </row>
    <row r="173" spans="1:18" ht="15">
      <c r="A173" s="17" t="s">
        <v>27</v>
      </c>
      <c r="B173" s="2" t="str">
        <f>"Hold " &amp; Table1[[#This Row],[Dette er for hold '# (fx 1-8 eller 1)]] &amp; " " &amp; Table1[[#This Row],[Beskrivelse]]</f>
        <v>Hold 3-4 Neurofysiologi</v>
      </c>
      <c r="C173" s="32">
        <f>IF(Table1[[#This Row],[Navn]]&lt;&gt;"",DATE($T$7, 1, -2) - WEEKDAY(DATE($T$7, 1, 3)) +Table1[[#This Row],[Kal uge]]* 7+Table1[[#This Row],[Uge dag]]-1,"")</f>
        <v>44104</v>
      </c>
      <c r="D173" s="31">
        <v>0.5625</v>
      </c>
      <c r="E173" s="31">
        <v>0.59375</v>
      </c>
      <c r="G173" t="s">
        <v>27</v>
      </c>
      <c r="H173" s="51"/>
      <c r="I173" s="15" t="s">
        <v>148</v>
      </c>
      <c r="J173" s="75"/>
      <c r="M173" s="68"/>
      <c r="N173" s="110" t="s">
        <v>142</v>
      </c>
      <c r="O173" t="s">
        <v>80</v>
      </c>
      <c r="P173">
        <v>40</v>
      </c>
      <c r="R173">
        <v>3</v>
      </c>
    </row>
    <row r="174" spans="1:18" ht="15">
      <c r="D174" s="31"/>
      <c r="E174" s="31"/>
      <c r="M174" s="17"/>
    </row>
    <row r="175" spans="1:18" ht="20.25">
      <c r="B175" s="86" t="s">
        <v>111</v>
      </c>
      <c r="D175" s="31"/>
      <c r="E175" s="31"/>
      <c r="F175" s="73"/>
    </row>
    <row r="176" spans="1:18" ht="15">
      <c r="A176" s="17" t="s">
        <v>111</v>
      </c>
      <c r="B176" s="2" t="str">
        <f>"Hold " &amp; Table1[[#This Row],[Dette er for hold '# (fx 1-8 eller 1)]] &amp; " " &amp; Table1[[#This Row],[Beskrivelse]]</f>
        <v>Hold 1-4 Neurorehabilitering</v>
      </c>
      <c r="C176" s="32">
        <f>IF(Table1[[#This Row],[Navn]]&lt;&gt;"",DATE($T$7, 1, -2) - WEEKDAY(DATE($T$7, 1, 3)) +Table1[[#This Row],[Kal uge]]* 7+Table1[[#This Row],[Uge dag]]-1,"")</f>
        <v>44103</v>
      </c>
      <c r="D176" s="31">
        <v>0.34375</v>
      </c>
      <c r="E176" s="31">
        <v>0.45833333333333331</v>
      </c>
      <c r="F176" s="73"/>
      <c r="G176" t="s">
        <v>111</v>
      </c>
      <c r="I176" s="15" t="s">
        <v>48</v>
      </c>
      <c r="N176" s="110" t="s">
        <v>142</v>
      </c>
      <c r="O176" t="s">
        <v>81</v>
      </c>
      <c r="P176">
        <v>40</v>
      </c>
      <c r="R176">
        <v>2</v>
      </c>
    </row>
    <row r="177" spans="1:18" ht="15">
      <c r="D177" s="31"/>
      <c r="E177" s="31"/>
      <c r="M177" s="17"/>
    </row>
    <row r="178" spans="1:18" ht="20.25" customHeight="1">
      <c r="B178" s="88" t="s">
        <v>53</v>
      </c>
      <c r="D178" s="31"/>
      <c r="E178" s="31"/>
      <c r="H178" s="54" t="s">
        <v>93</v>
      </c>
      <c r="M178" s="17"/>
    </row>
    <row r="179" spans="1:18" ht="15">
      <c r="A179" s="17" t="s">
        <v>107</v>
      </c>
      <c r="B179" s="2" t="str">
        <f>"Hold " &amp; Table1[[#This Row],[Dette er for hold '# (fx 1-8 eller 1)]] &amp; " " &amp; Table1[[#This Row],[Beskrivelse]]</f>
        <v>Hold 1-4 Eksaminatorisk klinik (neurokirurgi)</v>
      </c>
      <c r="C179" s="32">
        <f>IF(Table1[[#This Row],[Navn]]&lt;&gt;"",DATE($T$7, 1, -2) - WEEKDAY(DATE($T$7, 1, 3)) +Table1[[#This Row],[Kal uge]]* 7+Table1[[#This Row],[Uge dag]]-1,"")</f>
        <v>44106</v>
      </c>
      <c r="D179" s="31">
        <v>0.59375</v>
      </c>
      <c r="E179" s="31">
        <v>0.66666666666666663</v>
      </c>
      <c r="G179" t="s">
        <v>52</v>
      </c>
      <c r="H179" s="51"/>
      <c r="I179" s="15" t="s">
        <v>48</v>
      </c>
      <c r="M179" s="68"/>
      <c r="N179" s="110" t="s">
        <v>142</v>
      </c>
      <c r="O179" t="s">
        <v>137</v>
      </c>
      <c r="P179">
        <v>40</v>
      </c>
      <c r="R179">
        <v>5</v>
      </c>
    </row>
    <row r="180" spans="1:18" ht="15">
      <c r="A180" s="17" t="str">
        <f t="shared" ref="A180" si="0">A179</f>
        <v>Neurokirurgi eksaminatorisk klinik</v>
      </c>
      <c r="B180" s="2" t="str">
        <f>"Hold " &amp; Table1[[#This Row],[Dette er for hold '# (fx 1-8 eller 1)]] &amp; " " &amp; Table1[[#This Row],[Beskrivelse]]</f>
        <v>Hold 1-4 Eksaminatorisk klinik (neurokirurgi)</v>
      </c>
      <c r="C180" s="32">
        <f>IF(Table1[[#This Row],[Navn]]&lt;&gt;"",DATE($T$7, 1, -2) - WEEKDAY(DATE($T$7, 1, 3)) +Table1[[#This Row],[Kal uge]]* 7+Table1[[#This Row],[Uge dag]]-1,"")</f>
        <v>44116</v>
      </c>
      <c r="D180" s="31">
        <v>0.59375</v>
      </c>
      <c r="E180" s="31">
        <v>0.66666666666666663</v>
      </c>
      <c r="G180" t="s">
        <v>52</v>
      </c>
      <c r="H180" s="51"/>
      <c r="I180" s="15" t="s">
        <v>48</v>
      </c>
      <c r="M180" s="68"/>
      <c r="N180" s="110" t="s">
        <v>142</v>
      </c>
      <c r="O180" t="s">
        <v>138</v>
      </c>
      <c r="P180">
        <v>42</v>
      </c>
      <c r="R180">
        <v>1</v>
      </c>
    </row>
    <row r="181" spans="1:18" ht="15">
      <c r="D181" s="31"/>
      <c r="E181" s="31"/>
      <c r="F181" s="73"/>
      <c r="H181" s="51"/>
      <c r="M181" s="17"/>
    </row>
    <row r="182" spans="1:18" ht="15">
      <c r="D182" s="31"/>
      <c r="E182" s="31"/>
      <c r="F182" s="73"/>
      <c r="H182" s="51"/>
      <c r="M182" s="17"/>
    </row>
    <row r="183" spans="1:18" ht="14.25" customHeight="1">
      <c r="D183" s="31"/>
      <c r="E183" s="31"/>
      <c r="M183" s="17"/>
    </row>
    <row r="184" spans="1:18" ht="15">
      <c r="D184" s="31"/>
      <c r="E184" s="31"/>
      <c r="M184" s="17"/>
    </row>
    <row r="185" spans="1:18" ht="20.25" customHeight="1">
      <c r="B185" s="86" t="s">
        <v>54</v>
      </c>
      <c r="D185" s="31"/>
      <c r="E185" s="31"/>
      <c r="G185" s="15"/>
      <c r="H185" s="54" t="s">
        <v>93</v>
      </c>
      <c r="J185" s="15"/>
      <c r="M185" s="17"/>
    </row>
    <row r="186" spans="1:18" ht="15">
      <c r="A186" s="17" t="s">
        <v>106</v>
      </c>
      <c r="B186" s="2" t="str">
        <f>"Hold " &amp; Table1[[#This Row],[Dette er for hold '# (fx 1-8 eller 1)]] &amp; " " &amp; Table1[[#This Row],[Beskrivelse]]</f>
        <v>Hold 1-4 Eksaminatorisk klinik (Neurologi)</v>
      </c>
      <c r="C186" s="32">
        <f>IF(Table1[[#This Row],[Navn]]&lt;&gt;"",DATE($T$7, 1, -2) - WEEKDAY(DATE($T$7, 1, 3)) +Table1[[#This Row],[Kal uge]]* 7+Table1[[#This Row],[Uge dag]]-1,"")</f>
        <v>44105</v>
      </c>
      <c r="D186" s="31">
        <v>0.59375</v>
      </c>
      <c r="E186" s="31">
        <v>0.66666666666666663</v>
      </c>
      <c r="G186" s="15" t="s">
        <v>54</v>
      </c>
      <c r="H186" s="51"/>
      <c r="I186" s="15" t="s">
        <v>48</v>
      </c>
      <c r="J186" s="15"/>
      <c r="M186" s="68"/>
      <c r="P186">
        <v>40</v>
      </c>
      <c r="R186">
        <v>4</v>
      </c>
    </row>
    <row r="187" spans="1:18" ht="15">
      <c r="A187" s="17" t="s">
        <v>106</v>
      </c>
      <c r="B187" s="2" t="str">
        <f>"Hold " &amp; Table1[[#This Row],[Dette er for hold '# (fx 1-8 eller 1)]] &amp; " " &amp; Table1[[#This Row],[Beskrivelse]]</f>
        <v>Hold 1-4 Eksaminatorisk klinik (Neurologi)</v>
      </c>
      <c r="C187" s="32">
        <f>IF(Table1[[#This Row],[Navn]]&lt;&gt;"",DATE($T$7, 1, -2) - WEEKDAY(DATE($T$7, 1, 3)) +Table1[[#This Row],[Kal uge]]* 7+Table1[[#This Row],[Uge dag]]-1,"")</f>
        <v>44118</v>
      </c>
      <c r="D187" s="31">
        <v>0.59375</v>
      </c>
      <c r="E187" s="31">
        <f t="shared" ref="E187" si="1">E186</f>
        <v>0.66666666666666663</v>
      </c>
      <c r="G187" s="15" t="s">
        <v>54</v>
      </c>
      <c r="H187" s="51"/>
      <c r="I187" s="15" t="s">
        <v>48</v>
      </c>
      <c r="J187" s="15"/>
      <c r="M187" s="68"/>
      <c r="P187">
        <v>42</v>
      </c>
      <c r="R187">
        <v>3</v>
      </c>
    </row>
    <row r="188" spans="1:18" ht="15">
      <c r="C188" s="73"/>
      <c r="D188" s="29"/>
      <c r="E188" s="29"/>
      <c r="F188" s="73"/>
      <c r="G188" s="15"/>
      <c r="H188" s="51"/>
      <c r="J188" s="15"/>
    </row>
    <row r="189" spans="1:18" ht="15">
      <c r="C189" s="73"/>
      <c r="D189" s="29"/>
      <c r="E189" s="29"/>
      <c r="F189" s="73"/>
      <c r="G189" s="15"/>
      <c r="H189" s="51"/>
      <c r="J189" s="15"/>
    </row>
    <row r="190" spans="1:18" ht="15">
      <c r="C190" s="73"/>
      <c r="D190" s="29"/>
      <c r="E190" s="29"/>
      <c r="F190" s="73"/>
      <c r="G190" s="15"/>
      <c r="H190" s="51"/>
      <c r="J190" s="15"/>
    </row>
    <row r="191" spans="1:18" ht="20.25">
      <c r="B191" s="86" t="s">
        <v>149</v>
      </c>
      <c r="D191" s="31"/>
      <c r="E191" s="31"/>
      <c r="G191" s="15"/>
      <c r="H191" s="54" t="s">
        <v>93</v>
      </c>
      <c r="J191" s="15"/>
      <c r="M191" s="17"/>
    </row>
    <row r="192" spans="1:18" ht="15">
      <c r="A192" s="17" t="s">
        <v>150</v>
      </c>
      <c r="B192" s="2" t="str">
        <f>"Hold " &amp; Table1[[#This Row],[Dette er for hold '# (fx 1-8 eller 1)]] &amp; " " &amp; Table1[[#This Row],[Beskrivelse]]</f>
        <v>Hold 1-4 Eksaminatorisk klinik Psykiatri</v>
      </c>
      <c r="C192" s="32">
        <f>IF(Table1[[#This Row],[Navn]]&lt;&gt;"",DATE($T$7, 1, -2) - WEEKDAY(DATE($T$7, 1, 3)) +Table1[[#This Row],[Kal uge]]* 7+Table1[[#This Row],[Uge dag]]-1,"")</f>
        <v>44124</v>
      </c>
      <c r="D192" s="31">
        <v>0.59375</v>
      </c>
      <c r="E192" s="31">
        <v>0.66666666666666663</v>
      </c>
      <c r="G192" s="15" t="s">
        <v>149</v>
      </c>
      <c r="H192" s="51"/>
      <c r="I192" s="15" t="s">
        <v>48</v>
      </c>
      <c r="J192" s="15"/>
      <c r="M192" s="68"/>
      <c r="P192">
        <v>43</v>
      </c>
      <c r="R192">
        <v>2</v>
      </c>
    </row>
    <row r="193" spans="1:18" ht="15">
      <c r="A193" s="17" t="s">
        <v>150</v>
      </c>
      <c r="B193" s="2" t="str">
        <f>"Hold " &amp; Table1[[#This Row],[Dette er for hold '# (fx 1-8 eller 1)]] &amp; " " &amp; Table1[[#This Row],[Beskrivelse]]</f>
        <v>Hold 1-4 Eksaminatorisk klinik Psykiatri</v>
      </c>
      <c r="C193" s="32">
        <f>IF(Table1[[#This Row],[Navn]]&lt;&gt;"",DATE($T$7, 1, -2) - WEEKDAY(DATE($T$7, 1, 3)) +Table1[[#This Row],[Kal uge]]* 7+Table1[[#This Row],[Uge dag]]-1,"")</f>
        <v>44131</v>
      </c>
      <c r="D193" s="31">
        <v>0.59375</v>
      </c>
      <c r="E193" s="31">
        <f t="shared" ref="E193:E195" si="2">E192</f>
        <v>0.66666666666666663</v>
      </c>
      <c r="G193" s="15" t="s">
        <v>149</v>
      </c>
      <c r="H193" s="51"/>
      <c r="I193" s="15" t="s">
        <v>48</v>
      </c>
      <c r="J193" s="15"/>
      <c r="M193" s="68"/>
      <c r="P193">
        <v>44</v>
      </c>
      <c r="R193">
        <v>2</v>
      </c>
    </row>
    <row r="194" spans="1:18" ht="15">
      <c r="A194" s="17" t="s">
        <v>150</v>
      </c>
      <c r="B194" s="2" t="str">
        <f>"Hold " &amp; Table1[[#This Row],[Dette er for hold '# (fx 1-8 eller 1)]] &amp; " " &amp; Table1[[#This Row],[Beskrivelse]]</f>
        <v>Hold 1-4 Eksaminatorisk klinik Psykiatri</v>
      </c>
      <c r="C194" s="32">
        <f>IF(Table1[[#This Row],[Navn]]&lt;&gt;"",DATE($T$7, 1, -2) - WEEKDAY(DATE($T$7, 1, 3)) +Table1[[#This Row],[Kal uge]]* 7+Table1[[#This Row],[Uge dag]]-1,"")</f>
        <v>44138</v>
      </c>
      <c r="D194" s="31">
        <v>0.59375</v>
      </c>
      <c r="E194" s="31">
        <v>0.66666666666666663</v>
      </c>
      <c r="G194" s="15" t="s">
        <v>149</v>
      </c>
      <c r="H194" s="51"/>
      <c r="I194" s="15" t="s">
        <v>48</v>
      </c>
      <c r="J194" s="15"/>
      <c r="M194" s="68"/>
      <c r="P194">
        <v>45</v>
      </c>
      <c r="R194">
        <v>2</v>
      </c>
    </row>
    <row r="195" spans="1:18" ht="15">
      <c r="A195" s="17" t="s">
        <v>150</v>
      </c>
      <c r="B195" s="2" t="str">
        <f>"Hold " &amp; Table1[[#This Row],[Dette er for hold '# (fx 1-8 eller 1)]] &amp; " " &amp; Table1[[#This Row],[Beskrivelse]]</f>
        <v>Hold 1-4 Eksaminatorisk klinik Psykiatri</v>
      </c>
      <c r="C195" s="32">
        <f>IF(Table1[[#This Row],[Navn]]&lt;&gt;"",DATE($T$7, 1, -2) - WEEKDAY(DATE($T$7, 1, 3)) +Table1[[#This Row],[Kal uge]]* 7+Table1[[#This Row],[Uge dag]]-1,"")</f>
        <v>44145</v>
      </c>
      <c r="D195" s="31">
        <v>0.59375</v>
      </c>
      <c r="E195" s="31">
        <f t="shared" si="2"/>
        <v>0.66666666666666663</v>
      </c>
      <c r="G195" s="15" t="s">
        <v>149</v>
      </c>
      <c r="H195" s="51"/>
      <c r="I195" s="15" t="s">
        <v>48</v>
      </c>
      <c r="J195" s="15"/>
      <c r="M195" s="68"/>
      <c r="P195">
        <v>46</v>
      </c>
      <c r="R195">
        <v>2</v>
      </c>
    </row>
    <row r="196" spans="1:18" ht="15">
      <c r="C196" s="73"/>
      <c r="D196" s="29"/>
      <c r="E196" s="29"/>
      <c r="F196" s="73"/>
      <c r="G196" s="15"/>
      <c r="H196" s="51"/>
      <c r="J196" s="15"/>
      <c r="M196" s="68"/>
    </row>
    <row r="197" spans="1:18" ht="14.25" customHeight="1">
      <c r="D197" s="31"/>
      <c r="E197" s="31"/>
      <c r="M197" s="17"/>
    </row>
    <row r="198" spans="1:18" ht="15">
      <c r="D198" s="31"/>
      <c r="E198" s="31"/>
      <c r="M198" s="17"/>
    </row>
    <row r="199" spans="1:18" ht="20.25" customHeight="1">
      <c r="B199" s="86" t="s">
        <v>76</v>
      </c>
      <c r="D199" s="31"/>
      <c r="E199" s="31"/>
      <c r="M199" s="17"/>
    </row>
    <row r="200" spans="1:18" ht="15">
      <c r="B200" s="2" t="str">
        <f>IF(Table1[[#This Row],[Fag]]&lt;&gt;"","Hold " &amp; Table1[[#This Row],[Dette er for hold '# (fx 1-8 eller 1)]] &amp; " " &amp; Table1[[#This Row],[Beskrivelse]],"")</f>
        <v/>
      </c>
      <c r="C200" s="32">
        <f>DATE($T$7, 1, -2) - WEEKDAY(DATE($T$7, 1, 3)) +Table1[[#This Row],[Kal uge]]* 7+Table1[[#This Row],[Uge dag]]-1</f>
        <v>44123</v>
      </c>
      <c r="D200" s="31">
        <v>0.33333333333333331</v>
      </c>
      <c r="E200" s="31">
        <v>0.625</v>
      </c>
      <c r="G200" t="s">
        <v>56</v>
      </c>
      <c r="H200" s="52"/>
      <c r="I200" s="15" t="s">
        <v>46</v>
      </c>
      <c r="M200" s="68"/>
      <c r="P200">
        <v>43</v>
      </c>
      <c r="R200">
        <v>1</v>
      </c>
    </row>
    <row r="201" spans="1:18" ht="15">
      <c r="A201" s="17" t="s">
        <v>76</v>
      </c>
      <c r="B201" s="2" t="str">
        <f>IF(Table1[[#This Row],[Fag]]&lt;&gt;"","Hold " &amp; Table1[[#This Row],[Dette er for hold '# (fx 1-8 eller 1)]] &amp; " " &amp; Table1[[#This Row],[Beskrivelse]],"")</f>
        <v>Hold 1-2 Klinik</v>
      </c>
      <c r="C201" s="32">
        <f>C200+1</f>
        <v>44124</v>
      </c>
      <c r="D201" s="31">
        <v>0.33333333333333331</v>
      </c>
      <c r="E201" s="31">
        <v>0.625</v>
      </c>
      <c r="G201" t="s">
        <v>56</v>
      </c>
      <c r="H201" s="52"/>
      <c r="I201" s="15" t="s">
        <v>46</v>
      </c>
      <c r="M201" s="68"/>
      <c r="R201" t="s">
        <v>57</v>
      </c>
    </row>
    <row r="202" spans="1:18" ht="15">
      <c r="A202" s="17" t="s">
        <v>76</v>
      </c>
      <c r="B202" s="2" t="str">
        <f>IF(Table1[[#This Row],[Fag]]&lt;&gt;"","Hold " &amp; Table1[[#This Row],[Dette er for hold '# (fx 1-8 eller 1)]] &amp; " " &amp; Table1[[#This Row],[Beskrivelse]],"")</f>
        <v>Hold 1-2 Klinik</v>
      </c>
      <c r="C202" s="32">
        <f>C201+1</f>
        <v>44125</v>
      </c>
      <c r="D202" s="31">
        <v>0.33333333333333331</v>
      </c>
      <c r="E202" s="31">
        <v>0.625</v>
      </c>
      <c r="G202" t="s">
        <v>56</v>
      </c>
      <c r="H202" s="52"/>
      <c r="I202" s="15" t="s">
        <v>46</v>
      </c>
      <c r="M202" s="68"/>
      <c r="R202" t="s">
        <v>57</v>
      </c>
    </row>
    <row r="203" spans="1:18" ht="15">
      <c r="A203" s="17" t="s">
        <v>76</v>
      </c>
      <c r="B203" s="2" t="str">
        <f>IF(Table1[[#This Row],[Fag]]&lt;&gt;"","Hold " &amp; Table1[[#This Row],[Dette er for hold '# (fx 1-8 eller 1)]] &amp; " " &amp; Table1[[#This Row],[Beskrivelse]],"")</f>
        <v>Hold 1-2 klinik</v>
      </c>
      <c r="C203" s="32">
        <f>C202+1</f>
        <v>44126</v>
      </c>
      <c r="D203" s="31">
        <v>0.33333333333333331</v>
      </c>
      <c r="E203" s="31">
        <v>0.625</v>
      </c>
      <c r="G203" t="s">
        <v>58</v>
      </c>
      <c r="H203" s="52"/>
      <c r="I203" s="15" t="s">
        <v>46</v>
      </c>
      <c r="M203" s="68"/>
      <c r="R203" t="s">
        <v>57</v>
      </c>
    </row>
    <row r="204" spans="1:18" ht="15">
      <c r="A204" s="17" t="s">
        <v>76</v>
      </c>
      <c r="B204" s="2" t="str">
        <f>IF(Table1[[#This Row],[Fag]]&lt;&gt;"","Hold " &amp; Table1[[#This Row],[Dette er for hold '# (fx 1-8 eller 1)]] &amp; " " &amp; Table1[[#This Row],[Beskrivelse]],"")</f>
        <v>Hold 1-2 klinik</v>
      </c>
      <c r="C204" s="32">
        <f>C203+1</f>
        <v>44127</v>
      </c>
      <c r="D204" s="31">
        <v>0.33333333333333331</v>
      </c>
      <c r="E204" s="31">
        <v>0.625</v>
      </c>
      <c r="F204" s="73"/>
      <c r="G204" t="s">
        <v>58</v>
      </c>
      <c r="H204" s="52"/>
      <c r="I204" s="15" t="s">
        <v>46</v>
      </c>
      <c r="N204" s="110" t="s">
        <v>142</v>
      </c>
      <c r="O204" t="s">
        <v>143</v>
      </c>
    </row>
    <row r="205" spans="1:18" ht="15">
      <c r="B205" s="2" t="str">
        <f>IF(Table1[[#This Row],[Fag]]&lt;&gt;"","Hold " &amp; Table1[[#This Row],[Dette er for hold '# (fx 1-8 eller 1)]] &amp; " " &amp; Table1[[#This Row],[Beskrivelse]],"")</f>
        <v/>
      </c>
      <c r="D205" s="31"/>
      <c r="E205" s="31"/>
      <c r="H205" s="52"/>
      <c r="M205" s="68"/>
    </row>
    <row r="206" spans="1:18" ht="15">
      <c r="A206" s="17" t="s">
        <v>76</v>
      </c>
      <c r="B206" s="2" t="str">
        <f>IF(Table1[[#This Row],[Fag]]&lt;&gt;"","Hold " &amp; Table1[[#This Row],[Dette er for hold '# (fx 1-8 eller 1)]] &amp; " " &amp; Table1[[#This Row],[Beskrivelse]],"")</f>
        <v>Hold 1-2 Klinik</v>
      </c>
      <c r="C206" s="32">
        <f>DATE($T$7, 1, -2) - WEEKDAY(DATE($T$7, 1, 3)) +Table1[[#This Row],[Kal uge]]* 7+Table1[[#This Row],[Uge dag]]-1</f>
        <v>44130</v>
      </c>
      <c r="D206" s="31">
        <v>0.33333333333333331</v>
      </c>
      <c r="E206" s="31">
        <v>0.625</v>
      </c>
      <c r="G206" t="s">
        <v>56</v>
      </c>
      <c r="H206" s="52"/>
      <c r="I206" s="15" t="s">
        <v>46</v>
      </c>
      <c r="M206" s="68"/>
      <c r="P206">
        <v>44</v>
      </c>
      <c r="R206">
        <v>1</v>
      </c>
    </row>
    <row r="207" spans="1:18" ht="15">
      <c r="A207" s="17" t="s">
        <v>76</v>
      </c>
      <c r="B207" s="2" t="str">
        <f>IF(Table1[[#This Row],[Fag]]&lt;&gt;"","Hold " &amp; Table1[[#This Row],[Dette er for hold '# (fx 1-8 eller 1)]] &amp; " " &amp; Table1[[#This Row],[Beskrivelse]],"")</f>
        <v>Hold 1-2 Klinik</v>
      </c>
      <c r="C207" s="32">
        <f>C206+1</f>
        <v>44131</v>
      </c>
      <c r="D207" s="31">
        <v>0.33333333333333331</v>
      </c>
      <c r="E207" s="31">
        <v>0.625</v>
      </c>
      <c r="G207" t="s">
        <v>56</v>
      </c>
      <c r="H207" s="52"/>
      <c r="I207" s="15" t="s">
        <v>46</v>
      </c>
      <c r="M207" s="68"/>
      <c r="R207" t="s">
        <v>57</v>
      </c>
    </row>
    <row r="208" spans="1:18" ht="15">
      <c r="A208" s="17" t="s">
        <v>76</v>
      </c>
      <c r="B208" s="2" t="str">
        <f>IF(Table1[[#This Row],[Fag]]&lt;&gt;"","Hold " &amp; Table1[[#This Row],[Dette er for hold '# (fx 1-8 eller 1)]] &amp; " " &amp; Table1[[#This Row],[Beskrivelse]],"")</f>
        <v>Hold 1-2 Klinik</v>
      </c>
      <c r="C208" s="32">
        <f>C207+1</f>
        <v>44132</v>
      </c>
      <c r="D208" s="31">
        <v>0.33333333333333331</v>
      </c>
      <c r="E208" s="31">
        <v>0.625</v>
      </c>
      <c r="G208" t="s">
        <v>56</v>
      </c>
      <c r="H208" s="52"/>
      <c r="I208" s="15" t="s">
        <v>46</v>
      </c>
      <c r="M208" s="68"/>
      <c r="R208" t="s">
        <v>57</v>
      </c>
    </row>
    <row r="209" spans="1:18" ht="15">
      <c r="A209" s="17" t="s">
        <v>76</v>
      </c>
      <c r="B209" s="2" t="str">
        <f>IF(Table1[[#This Row],[Fag]]&lt;&gt;"","Hold " &amp; Table1[[#This Row],[Dette er for hold '# (fx 1-8 eller 1)]] &amp; " " &amp; Table1[[#This Row],[Beskrivelse]],"")</f>
        <v>Hold 1-2 klinik</v>
      </c>
      <c r="C209" s="32">
        <f>C208+1</f>
        <v>44133</v>
      </c>
      <c r="D209" s="31">
        <v>0.33333333333333331</v>
      </c>
      <c r="E209" s="31">
        <v>0.625</v>
      </c>
      <c r="G209" t="s">
        <v>58</v>
      </c>
      <c r="H209" s="52"/>
      <c r="I209" s="15" t="s">
        <v>46</v>
      </c>
      <c r="M209" s="68"/>
      <c r="R209" t="s">
        <v>57</v>
      </c>
    </row>
    <row r="210" spans="1:18" ht="15">
      <c r="A210" s="17" t="s">
        <v>76</v>
      </c>
      <c r="B210" s="2" t="str">
        <f>B209</f>
        <v>Hold 1-2 klinik</v>
      </c>
      <c r="C210" s="32">
        <f>C209+1</f>
        <v>44134</v>
      </c>
      <c r="D210" s="31">
        <v>0.33333333333333331</v>
      </c>
      <c r="E210" s="31">
        <v>0.625</v>
      </c>
      <c r="G210" t="s">
        <v>58</v>
      </c>
      <c r="H210" s="52"/>
      <c r="I210" s="15" t="s">
        <v>46</v>
      </c>
      <c r="M210" s="17"/>
      <c r="N210" s="110" t="s">
        <v>142</v>
      </c>
      <c r="O210" t="s">
        <v>139</v>
      </c>
      <c r="R210" t="s">
        <v>57</v>
      </c>
    </row>
    <row r="211" spans="1:18" ht="15">
      <c r="D211" s="31"/>
      <c r="E211" s="31"/>
      <c r="F211" s="73"/>
      <c r="H211" s="52"/>
    </row>
    <row r="212" spans="1:18" ht="15">
      <c r="A212" s="17" t="s">
        <v>76</v>
      </c>
      <c r="B212" s="2" t="str">
        <f>IF(Table1[[#This Row],[Fag]]&lt;&gt;"","Hold " &amp; Table1[[#This Row],[Dette er for hold '# (fx 1-8 eller 1)]] &amp; " " &amp; Table1[[#This Row],[Beskrivelse]],"")</f>
        <v>Hold 1-2 Klinik</v>
      </c>
      <c r="C212" s="32">
        <f>DATE($T$7, 1, -2) - WEEKDAY(DATE($T$7, 1, 3)) +Table1[[#This Row],[Kal uge]]* 7+Table1[[#This Row],[Uge dag]]-1</f>
        <v>44137</v>
      </c>
      <c r="D212" s="31">
        <v>0.33333333333333331</v>
      </c>
      <c r="E212" s="31">
        <v>0.625</v>
      </c>
      <c r="G212" t="s">
        <v>56</v>
      </c>
      <c r="H212" s="52"/>
      <c r="I212" s="15" t="s">
        <v>46</v>
      </c>
      <c r="M212" s="68"/>
      <c r="P212">
        <v>45</v>
      </c>
      <c r="R212">
        <v>1</v>
      </c>
    </row>
    <row r="213" spans="1:18" ht="20.25" customHeight="1">
      <c r="A213" s="17" t="s">
        <v>76</v>
      </c>
      <c r="B213" s="2" t="str">
        <f>IF(Table1[[#This Row],[Fag]]&lt;&gt;"","Hold " &amp; Table1[[#This Row],[Dette er for hold '# (fx 1-8 eller 1)]] &amp; " " &amp; Table1[[#This Row],[Beskrivelse]],"")</f>
        <v>Hold 1-2 Klinik</v>
      </c>
      <c r="C213" s="32">
        <f>C212+1</f>
        <v>44138</v>
      </c>
      <c r="D213" s="31">
        <v>0.33333333333333331</v>
      </c>
      <c r="E213" s="31">
        <v>0.625</v>
      </c>
      <c r="G213" t="s">
        <v>56</v>
      </c>
      <c r="H213" s="52"/>
      <c r="I213" s="15" t="s">
        <v>46</v>
      </c>
      <c r="M213" s="68"/>
      <c r="R213" t="s">
        <v>57</v>
      </c>
    </row>
    <row r="214" spans="1:18" ht="15">
      <c r="A214" s="17" t="s">
        <v>76</v>
      </c>
      <c r="B214" s="2" t="str">
        <f>IF(Table1[[#This Row],[Fag]]&lt;&gt;"","Hold " &amp; Table1[[#This Row],[Dette er for hold '# (fx 1-8 eller 1)]] &amp; " " &amp; Table1[[#This Row],[Beskrivelse]],"")</f>
        <v>Hold 1-2 Klinik</v>
      </c>
      <c r="C214" s="32">
        <f>C213+1</f>
        <v>44139</v>
      </c>
      <c r="D214" s="31">
        <v>0.33333333333333331</v>
      </c>
      <c r="E214" s="31">
        <v>0.625</v>
      </c>
      <c r="G214" t="s">
        <v>56</v>
      </c>
      <c r="H214" s="52"/>
      <c r="I214" s="15" t="s">
        <v>46</v>
      </c>
      <c r="M214" s="68"/>
      <c r="R214" t="s">
        <v>57</v>
      </c>
    </row>
    <row r="215" spans="1:18" ht="15">
      <c r="A215" s="17" t="s">
        <v>76</v>
      </c>
      <c r="B215" s="2" t="str">
        <f>IF(Table1[[#This Row],[Fag]]&lt;&gt;"","Hold " &amp; Table1[[#This Row],[Dette er for hold '# (fx 1-8 eller 1)]] &amp; " " &amp; Table1[[#This Row],[Beskrivelse]],"")</f>
        <v>Hold 1-2 klinik</v>
      </c>
      <c r="C215" s="32">
        <f>C214+1</f>
        <v>44140</v>
      </c>
      <c r="D215" s="31">
        <v>0.33333333333333331</v>
      </c>
      <c r="E215" s="31">
        <v>0.625</v>
      </c>
      <c r="G215" t="s">
        <v>58</v>
      </c>
      <c r="H215" s="52"/>
      <c r="I215" s="15" t="s">
        <v>46</v>
      </c>
      <c r="M215" s="68"/>
      <c r="R215" t="s">
        <v>57</v>
      </c>
    </row>
    <row r="216" spans="1:18" ht="15">
      <c r="A216" s="17" t="s">
        <v>76</v>
      </c>
      <c r="B216" s="2" t="str">
        <f>IF(Table1[[#This Row],[Fag]]&lt;&gt;"","Hold " &amp; Table1[[#This Row],[Dette er for hold '# (fx 1-8 eller 1)]] &amp; " " &amp; Table1[[#This Row],[Beskrivelse]],"")</f>
        <v>Hold 1-2 klinik</v>
      </c>
      <c r="C216" s="32">
        <f>C215+1</f>
        <v>44141</v>
      </c>
      <c r="D216" s="31">
        <v>0.33333333333333331</v>
      </c>
      <c r="E216" s="31">
        <v>0.625</v>
      </c>
      <c r="F216" s="73"/>
      <c r="G216" t="s">
        <v>58</v>
      </c>
      <c r="H216" s="52"/>
      <c r="I216" s="15" t="s">
        <v>46</v>
      </c>
      <c r="N216" s="110" t="s">
        <v>142</v>
      </c>
      <c r="O216" t="s">
        <v>144</v>
      </c>
    </row>
    <row r="217" spans="1:18" ht="15">
      <c r="B217" s="2" t="str">
        <f>IF(Table1[[#This Row],[Fag]]&lt;&gt;"","Hold " &amp; Table1[[#This Row],[Dette er for hold '# (fx 1-8 eller 1)]] &amp; " " &amp; Table1[[#This Row],[Beskrivelse]],"")</f>
        <v/>
      </c>
      <c r="D217" s="31"/>
      <c r="E217" s="31"/>
      <c r="H217" s="52"/>
      <c r="M217" s="68"/>
    </row>
    <row r="218" spans="1:18" ht="20.25" customHeight="1">
      <c r="A218" s="17" t="s">
        <v>76</v>
      </c>
      <c r="B218" s="2" t="str">
        <f>IF(Table1[[#This Row],[Fag]]&lt;&gt;"","Hold " &amp; Table1[[#This Row],[Dette er for hold '# (fx 1-8 eller 1)]] &amp; " " &amp; Table1[[#This Row],[Beskrivelse]],"")</f>
        <v>Hold 1-2 Klinik</v>
      </c>
      <c r="C218" s="32">
        <f>DATE($T$7, 1, -2) - WEEKDAY(DATE($T$7, 1, 3)) +Table1[[#This Row],[Kal uge]]* 7+Table1[[#This Row],[Uge dag]]-1</f>
        <v>44144</v>
      </c>
      <c r="D218" s="31">
        <v>0.33333333333333331</v>
      </c>
      <c r="E218" s="31">
        <v>0.625</v>
      </c>
      <c r="G218" t="s">
        <v>56</v>
      </c>
      <c r="H218" s="52"/>
      <c r="I218" s="15" t="s">
        <v>46</v>
      </c>
      <c r="M218" s="68"/>
      <c r="P218">
        <v>46</v>
      </c>
      <c r="R218">
        <v>1</v>
      </c>
    </row>
    <row r="219" spans="1:18" ht="15">
      <c r="A219" s="17" t="s">
        <v>76</v>
      </c>
      <c r="B219" s="2" t="str">
        <f>IF(Table1[[#This Row],[Fag]]&lt;&gt;"","Hold " &amp; Table1[[#This Row],[Dette er for hold '# (fx 1-8 eller 1)]] &amp; " " &amp; Table1[[#This Row],[Beskrivelse]],"")</f>
        <v>Hold 1-2 Klinik</v>
      </c>
      <c r="C219" s="32">
        <f>C218+1</f>
        <v>44145</v>
      </c>
      <c r="D219" s="31">
        <v>0.33333333333333331</v>
      </c>
      <c r="E219" s="31">
        <v>0.625</v>
      </c>
      <c r="G219" t="s">
        <v>56</v>
      </c>
      <c r="H219" s="52"/>
      <c r="I219" s="15" t="s">
        <v>46</v>
      </c>
      <c r="M219" s="68"/>
      <c r="R219" t="s">
        <v>57</v>
      </c>
    </row>
    <row r="220" spans="1:18" ht="15">
      <c r="A220" s="17" t="s">
        <v>76</v>
      </c>
      <c r="B220" s="2" t="str">
        <f>IF(Table1[[#This Row],[Fag]]&lt;&gt;"","Hold " &amp; Table1[[#This Row],[Dette er for hold '# (fx 1-8 eller 1)]] &amp; " " &amp; Table1[[#This Row],[Beskrivelse]],"")</f>
        <v>Hold 1-2 Klinik</v>
      </c>
      <c r="C220" s="32">
        <f>C219+1</f>
        <v>44146</v>
      </c>
      <c r="D220" s="31">
        <v>0.33333333333333331</v>
      </c>
      <c r="E220" s="31">
        <v>0.625</v>
      </c>
      <c r="G220" t="s">
        <v>56</v>
      </c>
      <c r="H220" s="52"/>
      <c r="I220" s="15" t="s">
        <v>46</v>
      </c>
      <c r="M220" s="68"/>
      <c r="R220" t="s">
        <v>57</v>
      </c>
    </row>
    <row r="221" spans="1:18" ht="20.25" customHeight="1">
      <c r="A221" s="17" t="s">
        <v>76</v>
      </c>
      <c r="B221" s="2" t="str">
        <f>IF(Table1[[#This Row],[Fag]]&lt;&gt;"","Hold " &amp; Table1[[#This Row],[Dette er for hold '# (fx 1-8 eller 1)]] &amp; " " &amp; Table1[[#This Row],[Beskrivelse]],"")</f>
        <v>Hold 1-2 klinik</v>
      </c>
      <c r="C221" s="32">
        <f>C220+1</f>
        <v>44147</v>
      </c>
      <c r="D221" s="31">
        <v>0.33333333333333331</v>
      </c>
      <c r="E221" s="31">
        <v>0.625</v>
      </c>
      <c r="G221" t="s">
        <v>58</v>
      </c>
      <c r="H221" s="52"/>
      <c r="I221" s="15" t="s">
        <v>46</v>
      </c>
      <c r="M221" s="68"/>
      <c r="R221" t="s">
        <v>57</v>
      </c>
    </row>
    <row r="222" spans="1:18" ht="15">
      <c r="A222" s="17" t="s">
        <v>76</v>
      </c>
      <c r="B222" s="2" t="str">
        <f>B221</f>
        <v>Hold 1-2 klinik</v>
      </c>
      <c r="C222" s="32">
        <f>C221+1</f>
        <v>44148</v>
      </c>
      <c r="D222" s="31">
        <v>0.33333333333333331</v>
      </c>
      <c r="E222" s="31">
        <v>0.625</v>
      </c>
      <c r="G222" t="s">
        <v>58</v>
      </c>
      <c r="H222" s="52"/>
      <c r="I222" s="15" t="s">
        <v>46</v>
      </c>
      <c r="M222" s="17"/>
      <c r="R222" t="s">
        <v>57</v>
      </c>
    </row>
    <row r="223" spans="1:18" ht="15">
      <c r="D223" s="31"/>
      <c r="E223" s="31"/>
      <c r="M223" s="17"/>
      <c r="R223" t="s">
        <v>57</v>
      </c>
    </row>
    <row r="224" spans="1:18" ht="20.25">
      <c r="B224" s="86" t="s">
        <v>30</v>
      </c>
      <c r="D224" s="31"/>
      <c r="E224" s="31"/>
      <c r="M224" s="17"/>
      <c r="R224" t="s">
        <v>57</v>
      </c>
    </row>
    <row r="225" spans="1:18" ht="15">
      <c r="A225" s="17" t="s">
        <v>90</v>
      </c>
      <c r="B225" s="2" t="str">
        <f>IF(Table1[[#This Row],[Fag]]&lt;&gt;"","Hold " &amp; Table1[[#This Row],[Dette er for hold '# (fx 1-8 eller 1)]] &amp; " " &amp; Table1[[#This Row],[Beskrivelse]],"")</f>
        <v>Hold 1-4 Neurofag - TBL - Stroke</v>
      </c>
      <c r="C225" s="32">
        <f>IF(Table1[[#This Row],[Navn]]&lt;&gt;"",DATE($T$7, 1, -2) - WEEKDAY(DATE($T$7, 1, 3)) +Table1[[#This Row],[Kal uge]]* 7+Table1[[#This Row],[Uge dag]]-1,"")</f>
        <v>44111</v>
      </c>
      <c r="D225" s="31">
        <v>0.34375</v>
      </c>
      <c r="E225" s="31">
        <v>0.45833333333333331</v>
      </c>
      <c r="G225" s="15" t="s">
        <v>60</v>
      </c>
      <c r="H225" s="55"/>
      <c r="I225" s="15" t="s">
        <v>48</v>
      </c>
      <c r="J225" s="71"/>
      <c r="M225" s="68"/>
      <c r="N225" s="110" t="s">
        <v>142</v>
      </c>
      <c r="O225" t="s">
        <v>86</v>
      </c>
      <c r="P225">
        <v>41</v>
      </c>
      <c r="R225">
        <v>3</v>
      </c>
    </row>
    <row r="226" spans="1:18" ht="15">
      <c r="A226" s="17" t="s">
        <v>90</v>
      </c>
      <c r="B226" s="2" t="str">
        <f>IF(Table1[[#This Row],[Fag]]&lt;&gt;"","Hold " &amp; Table1[[#This Row],[Dette er for hold '# (fx 1-8 eller 1)]] &amp; " " &amp; Table1[[#This Row],[Beskrivelse]],"")</f>
        <v>Hold 1-4 Neurofag - TBL - Anfaldslidelser</v>
      </c>
      <c r="C226" s="32">
        <f>IF(Table1[[#This Row],[Navn]]&lt;&gt;"",DATE($T$7, 1, -2) - WEEKDAY(DATE($T$7, 1, 3)) +Table1[[#This Row],[Kal uge]]* 7+Table1[[#This Row],[Uge dag]]-1,"")</f>
        <v>44119</v>
      </c>
      <c r="D226" s="31">
        <v>0.34375</v>
      </c>
      <c r="E226" s="31">
        <v>0.45833333333333331</v>
      </c>
      <c r="G226" t="s">
        <v>59</v>
      </c>
      <c r="H226" s="55"/>
      <c r="I226" s="15" t="s">
        <v>48</v>
      </c>
      <c r="J226" s="70"/>
      <c r="M226" s="68"/>
      <c r="N226" s="110" t="s">
        <v>142</v>
      </c>
      <c r="O226" t="s">
        <v>87</v>
      </c>
      <c r="P226">
        <v>42</v>
      </c>
      <c r="R226">
        <v>4</v>
      </c>
    </row>
    <row r="227" spans="1:18" ht="14.25" customHeight="1">
      <c r="A227" s="17" t="s">
        <v>90</v>
      </c>
      <c r="B227" s="2" t="str">
        <f>IF(Table1[[#This Row],[Fag]]&lt;&gt;"","Hold " &amp; Table1[[#This Row],[Dette er for hold '# (fx 1-8 eller 1)]] &amp; " " &amp; Table1[[#This Row],[Beskrivelse]],"")</f>
        <v>Hold 1-4 Neurofag - TBL - Neuromuskulær</v>
      </c>
      <c r="C227" s="32">
        <f>IF(Table1[[#This Row],[Navn]]&lt;&gt;"",DATE($T$7, 1, -2) - WEEKDAY(DATE($T$7, 1, 3)) +Table1[[#This Row],[Kal uge]]* 7+Table1[[#This Row],[Uge dag]]-1,"")</f>
        <v>44120</v>
      </c>
      <c r="D227" s="31">
        <v>0.34375</v>
      </c>
      <c r="E227" s="31">
        <v>0.45833333333333331</v>
      </c>
      <c r="G227" s="15" t="s">
        <v>61</v>
      </c>
      <c r="H227" s="55"/>
      <c r="I227" s="15" t="s">
        <v>48</v>
      </c>
      <c r="J227" s="71"/>
      <c r="M227" s="68"/>
      <c r="N227" s="110" t="s">
        <v>142</v>
      </c>
      <c r="O227" t="s">
        <v>88</v>
      </c>
      <c r="P227">
        <v>42</v>
      </c>
      <c r="R227">
        <v>5</v>
      </c>
    </row>
    <row r="228" spans="1:18" ht="15">
      <c r="B228" s="46"/>
      <c r="D228" s="31"/>
      <c r="E228" s="31"/>
      <c r="G228" s="15"/>
      <c r="H228" s="46"/>
      <c r="J228" s="15"/>
      <c r="M228" s="17"/>
    </row>
    <row r="229" spans="1:18" ht="20.25">
      <c r="B229" s="86" t="s">
        <v>62</v>
      </c>
      <c r="D229" s="31"/>
      <c r="E229" s="31"/>
      <c r="G229" s="15"/>
      <c r="H229" s="46"/>
      <c r="J229" s="15"/>
      <c r="M229" s="17"/>
    </row>
    <row r="230" spans="1:18" ht="20.25" customHeight="1">
      <c r="A230" s="17" t="s">
        <v>62</v>
      </c>
      <c r="B230" s="46" t="str">
        <f>IF(Table1[[#This Row],[Fag]]&lt;&gt;"","Hold " &amp; Table1[[#This Row],[Dette er for hold '# (fx 1-8 eller 1)]] &amp; " " &amp; Table1[[#This Row],[Beskrivelse]],"")</f>
        <v>Hold 1-4 Forelæsning: Parkinson og demens</v>
      </c>
      <c r="C230" s="32">
        <f>IF(Table1[[#This Row],[Navn]]&lt;&gt;"",DATE($T$7, 1, -2) - WEEKDAY(DATE($T$7, 1, 3)) +Table1[[#This Row],[Kal uge]]* 7+Table1[[#This Row],[Uge dag]]-1,"")</f>
        <v>44103</v>
      </c>
      <c r="D230" s="31">
        <v>0.47916666666666669</v>
      </c>
      <c r="E230" s="31">
        <v>0.55208333333333337</v>
      </c>
      <c r="G230" s="15" t="s">
        <v>63</v>
      </c>
      <c r="H230" s="55"/>
      <c r="I230" s="15" t="s">
        <v>48</v>
      </c>
      <c r="J230" s="15"/>
      <c r="M230" s="68"/>
      <c r="N230" s="110" t="s">
        <v>142</v>
      </c>
      <c r="O230" t="s">
        <v>89</v>
      </c>
      <c r="P230">
        <v>40</v>
      </c>
      <c r="R230">
        <v>2</v>
      </c>
    </row>
    <row r="231" spans="1:18" ht="15">
      <c r="D231" s="31"/>
      <c r="E231" s="31"/>
      <c r="M231" s="17"/>
    </row>
    <row r="232" spans="1:18" ht="20.25">
      <c r="B232" s="86" t="s">
        <v>69</v>
      </c>
      <c r="D232" s="31"/>
      <c r="E232" s="31"/>
      <c r="M232" s="17"/>
    </row>
    <row r="233" spans="1:18" ht="15">
      <c r="B233" s="2" t="str">
        <f>IF(Table1[[#This Row],[Fag]]&lt;&gt;"","Hold " &amp; Table1[[#This Row],[Dette er for hold '# (fx 1-8 eller 1)]] &amp; " " &amp; Table1[[#This Row],[Beskrivelse]],"")</f>
        <v/>
      </c>
      <c r="D233" s="31"/>
      <c r="E233" s="31"/>
      <c r="M233" s="17"/>
    </row>
    <row r="234" spans="1:18" ht="15">
      <c r="A234" s="17" t="s">
        <v>64</v>
      </c>
      <c r="B234" s="2" t="str">
        <f>IF(Table1[[#This Row],[Fag]]&lt;&gt;"","Hold " &amp; Table1[[#This Row],[Dette er for hold '# (fx 1-8 eller 1)]] &amp; " " &amp; Table1[[#This Row],[Beskrivelse]],"")</f>
        <v>Hold 1-4 Orientering om undervisning og diagnostisk interview PSE</v>
      </c>
      <c r="C234" s="32">
        <f>IF(Table1[[#This Row],[Navn]]&lt;&gt;"",DATE($T$7, 1, -2) - WEEKDAY(DATE($T$7, 1, 3)) +Table1[[#This Row],[Kal uge]]* 7+Table1[[#This Row],[Uge dag]]-1,"")</f>
        <v>44123</v>
      </c>
      <c r="D234" s="31">
        <v>0.33333333333333331</v>
      </c>
      <c r="E234" s="31">
        <v>0.36458333333333331</v>
      </c>
      <c r="G234" t="s">
        <v>65</v>
      </c>
      <c r="H234" s="55"/>
      <c r="I234" s="15" t="s">
        <v>48</v>
      </c>
      <c r="M234" s="68"/>
      <c r="P234">
        <v>43</v>
      </c>
      <c r="R234">
        <v>1</v>
      </c>
    </row>
    <row r="235" spans="1:18" ht="15">
      <c r="A235" s="17" t="s">
        <v>64</v>
      </c>
      <c r="B235" s="2" t="str">
        <f>IF(Table1[[#This Row],[Fag]]&lt;&gt;"","Hold " &amp; Table1[[#This Row],[Dette er for hold '# (fx 1-8 eller 1)]] &amp; " " &amp; Table1[[#This Row],[Beskrivelse]],"")</f>
        <v>Hold 1-4 Psykotiske symptomer</v>
      </c>
      <c r="C235" s="32">
        <f>C234</f>
        <v>44123</v>
      </c>
      <c r="D235" s="31">
        <f>E234+TIME(0,15,0)</f>
        <v>0.375</v>
      </c>
      <c r="E235" s="31">
        <v>0.40625</v>
      </c>
      <c r="G235" s="15" t="s">
        <v>66</v>
      </c>
      <c r="H235" s="55"/>
      <c r="I235" s="15" t="str">
        <f>I234</f>
        <v>1-4</v>
      </c>
      <c r="M235" s="68"/>
    </row>
    <row r="236" spans="1:18" ht="15">
      <c r="A236" s="17" t="s">
        <v>64</v>
      </c>
      <c r="B236" s="2" t="str">
        <f>IF(Table1[[#This Row],[Fag]]&lt;&gt;"","Hold " &amp; Table1[[#This Row],[Dette er for hold '# (fx 1-8 eller 1)]] &amp; " " &amp; Table1[[#This Row],[Beskrivelse]],"")</f>
        <v>Hold 1-4 Ikke-psykotiske symptomer</v>
      </c>
      <c r="C236" s="32">
        <f>C235</f>
        <v>44123</v>
      </c>
      <c r="D236" s="31">
        <f>E235+TIME(0,15,0)</f>
        <v>0.41666666666666669</v>
      </c>
      <c r="E236" s="31">
        <v>0.44791666666666669</v>
      </c>
      <c r="G236" s="15" t="s">
        <v>67</v>
      </c>
      <c r="H236" s="55"/>
      <c r="I236" s="15" t="str">
        <f>I235</f>
        <v>1-4</v>
      </c>
      <c r="M236" s="68"/>
    </row>
    <row r="237" spans="1:18" ht="15">
      <c r="A237" s="17" t="s">
        <v>64</v>
      </c>
      <c r="B237" s="2" t="str">
        <f>IF(Table1[[#This Row],[Fag]]&lt;&gt;"","Hold " &amp; Table1[[#This Row],[Dette er for hold '# (fx 1-8 eller 1)]] &amp; " " &amp; Table1[[#This Row],[Beskrivelse]],"")</f>
        <v>Hold 1-4 Overordnet introduktion til børne- og ungdomspsykiatri</v>
      </c>
      <c r="C237" s="32">
        <f>C236</f>
        <v>44123</v>
      </c>
      <c r="D237" s="31">
        <f>E236+TIME(0,15,0)</f>
        <v>0.45833333333333337</v>
      </c>
      <c r="E237" s="31">
        <v>0.48958333333333331</v>
      </c>
      <c r="G237" s="15" t="s">
        <v>68</v>
      </c>
      <c r="H237" s="55"/>
      <c r="I237" s="15" t="str">
        <f>I236</f>
        <v>1-4</v>
      </c>
      <c r="J237" s="15"/>
      <c r="M237" s="68"/>
    </row>
    <row r="238" spans="1:18" ht="15">
      <c r="B238" s="2" t="str">
        <f>IF(Table1[[#This Row],[Fag]]&lt;&gt;"","Hold " &amp; Table1[[#This Row],[Dette er for hold '# (fx 1-8 eller 1)]] &amp; " " &amp; Table1[[#This Row],[Beskrivelse]],"")</f>
        <v/>
      </c>
      <c r="D238" s="31"/>
      <c r="E238" s="31"/>
      <c r="G238" s="15"/>
      <c r="H238" s="46"/>
      <c r="J238" s="15"/>
      <c r="M238" s="17"/>
    </row>
    <row r="239" spans="1:18" ht="15">
      <c r="D239" s="31"/>
      <c r="E239" s="31"/>
      <c r="M239" s="17"/>
    </row>
    <row r="240" spans="1:18" ht="14.25" customHeight="1">
      <c r="D240" s="31"/>
      <c r="E240" s="31"/>
      <c r="M240" s="17"/>
    </row>
    <row r="241" spans="1:18" ht="20.25">
      <c r="B241" s="86" t="s">
        <v>70</v>
      </c>
      <c r="D241" s="31"/>
      <c r="E241" s="31"/>
      <c r="H241" s="90"/>
      <c r="I241" s="19"/>
      <c r="M241" s="17"/>
    </row>
    <row r="242" spans="1:18" ht="20.25" customHeight="1">
      <c r="B242" s="2" t="str">
        <f>IF(Table1[[#This Row],[Fag]]&lt;&gt;"","Hold " &amp; Table1[[#This Row],[Dette er for hold '# (fx 1-8 eller 1)]] &amp; " " &amp; Table1[[#This Row],[Beskrivelse]],"")</f>
        <v/>
      </c>
      <c r="C242" s="32" t="str">
        <f>IF(Table1[[#This Row],[Navn]]&lt;&gt;"",DATE($T$7, 1, -2) - WEEKDAY(DATE($T$7, 1, 3)) +Table1[[#This Row],[Kal uge]]* 7+Table1[[#This Row],[Uge dag]]-1,"")</f>
        <v/>
      </c>
      <c r="D242" s="31"/>
      <c r="E242" s="31"/>
      <c r="F242" s="2"/>
      <c r="G242" s="2"/>
      <c r="J242" s="15"/>
      <c r="M242" s="17"/>
    </row>
    <row r="243" spans="1:18" ht="15">
      <c r="A243" s="17" t="s">
        <v>70</v>
      </c>
      <c r="B243" s="2" t="str">
        <f>IF(Table1[[#This Row],[Fag]]&lt;&gt;"","Hold " &amp; Table1[[#This Row],[Dette er for hold '# (fx 1-8 eller 1)]] &amp; " " &amp; Table1[[#This Row],[Beskrivelse]],"")</f>
        <v>Hold 1-4 Depression, demens, delir</v>
      </c>
      <c r="C243" s="32">
        <f>IF(Table1[[#This Row],[Navn]]&lt;&gt;"",DATE($T$7, 1, -2) - WEEKDAY(DATE($T$7, 1, 3)) +Table1[[#This Row],[Kal uge]]* 7+Table1[[#This Row],[Uge dag]]-1,"")</f>
        <v>44127</v>
      </c>
      <c r="D243" s="31">
        <v>0.375</v>
      </c>
      <c r="E243" s="31">
        <v>0.48958333333333331</v>
      </c>
      <c r="F243" s="2"/>
      <c r="G243" s="2" t="s">
        <v>71</v>
      </c>
      <c r="H243" s="55"/>
      <c r="I243" s="15" t="s">
        <v>48</v>
      </c>
      <c r="J243" s="15"/>
      <c r="M243" s="68"/>
      <c r="N243" s="110" t="s">
        <v>142</v>
      </c>
      <c r="O243" t="s">
        <v>82</v>
      </c>
      <c r="P243">
        <v>43</v>
      </c>
      <c r="R243">
        <v>5</v>
      </c>
    </row>
    <row r="244" spans="1:18" ht="15">
      <c r="A244" s="17" t="str">
        <f>A243</f>
        <v>Psykiatri TBL</v>
      </c>
      <c r="B244" s="2" t="str">
        <f>IF(Table1[[#This Row],[Fag]]&lt;&gt;"","Hold " &amp; Table1[[#This Row],[Dette er for hold '# (fx 1-8 eller 1)]] &amp; " " &amp; Table1[[#This Row],[Beskrivelse]],"")</f>
        <v>Hold 1-4 Retspsykiatri + misbrugscreening</v>
      </c>
      <c r="C244" s="32">
        <f>C243</f>
        <v>44127</v>
      </c>
      <c r="D244" s="31">
        <v>0.51041666666666663</v>
      </c>
      <c r="E244" s="31">
        <v>0.625</v>
      </c>
      <c r="F244" s="2"/>
      <c r="G244" s="2" t="s">
        <v>130</v>
      </c>
      <c r="H244" s="55"/>
      <c r="I244" s="15" t="str">
        <f t="shared" ref="I244:I249" si="3">I243</f>
        <v>1-4</v>
      </c>
      <c r="J244" s="15"/>
      <c r="M244" s="68"/>
      <c r="N244" s="110" t="s">
        <v>142</v>
      </c>
      <c r="O244" t="s">
        <v>92</v>
      </c>
      <c r="P244">
        <v>43</v>
      </c>
      <c r="R244">
        <v>5</v>
      </c>
    </row>
    <row r="245" spans="1:18" ht="15">
      <c r="A245" s="17" t="s">
        <v>70</v>
      </c>
      <c r="B245" s="2" t="str">
        <f>IF(Table1[[#This Row],[Fag]]&lt;&gt;"","Hold " &amp; Table1[[#This Row],[Dette er for hold '# (fx 1-8 eller 1)]] &amp; " " &amp; Table1[[#This Row],[Beskrivelse]],"")</f>
        <v>Hold 1-4 Skizofreni, misbrug og selvmordsadfærd</v>
      </c>
      <c r="C245" s="32">
        <f>IF(Table1[[#This Row],[Navn]]&lt;&gt;"",DATE($T$7, 1, -2) - WEEKDAY(DATE($T$7, 1, 3)) +Table1[[#This Row],[Kal uge]]* 7+Table1[[#This Row],[Uge dag]]-1,"")</f>
        <v>44134</v>
      </c>
      <c r="D245" s="31">
        <v>0.375</v>
      </c>
      <c r="E245" s="31">
        <v>0.48958333333333331</v>
      </c>
      <c r="F245" s="2"/>
      <c r="G245" s="2" t="s">
        <v>72</v>
      </c>
      <c r="H245" s="55"/>
      <c r="I245" s="15" t="str">
        <f t="shared" si="3"/>
        <v>1-4</v>
      </c>
      <c r="M245" s="68"/>
      <c r="N245" s="110" t="s">
        <v>142</v>
      </c>
      <c r="O245" t="s">
        <v>83</v>
      </c>
      <c r="P245">
        <v>44</v>
      </c>
      <c r="R245">
        <v>5</v>
      </c>
    </row>
    <row r="246" spans="1:18" ht="15">
      <c r="A246" s="17" t="s">
        <v>70</v>
      </c>
      <c r="B246" s="2" t="str">
        <f>IF(Table1[[#This Row],[Fag]]&lt;&gt;"","Hold " &amp; Table1[[#This Row],[Dette er for hold '# (fx 1-8 eller 1)]] &amp; " " &amp; Table1[[#This Row],[Beskrivelse]],"")</f>
        <v>Hold 1-4 Bipolar-lidelse</v>
      </c>
      <c r="C246" s="32">
        <f>IF(Table1[[#This Row],[Navn]]&lt;&gt;"",DATE($T$7, 1, -2) - WEEKDAY(DATE($T$7, 1, 3)) +Table1[[#This Row],[Kal uge]]* 7+Table1[[#This Row],[Uge dag]]-1,"")</f>
        <v>44134</v>
      </c>
      <c r="D246" s="31">
        <v>0.51041666666666663</v>
      </c>
      <c r="E246" s="31">
        <v>0.625</v>
      </c>
      <c r="F246" s="2"/>
      <c r="G246" t="s">
        <v>131</v>
      </c>
      <c r="H246" s="55"/>
      <c r="I246" s="15" t="s">
        <v>48</v>
      </c>
      <c r="J246" s="84"/>
      <c r="M246" s="68"/>
      <c r="N246" s="110" t="s">
        <v>142</v>
      </c>
      <c r="O246" t="s">
        <v>140</v>
      </c>
      <c r="P246">
        <v>44</v>
      </c>
      <c r="R246">
        <v>5</v>
      </c>
    </row>
    <row r="247" spans="1:18" ht="15">
      <c r="A247" s="17" t="s">
        <v>70</v>
      </c>
      <c r="B247" s="2" t="str">
        <f>IF(Table1[[#This Row],[Fag]]&lt;&gt;"","Hold " &amp; Table1[[#This Row],[Dette er for hold '# (fx 1-8 eller 1)]] &amp; " " &amp; Table1[[#This Row],[Beskrivelse]],"")</f>
        <v>Hold 1-4 Autisme og angst</v>
      </c>
      <c r="C247" s="32">
        <f>IF(Table1[[#This Row],[Navn]]&lt;&gt;"",DATE($T$7, 1, -2) - WEEKDAY(DATE($T$7, 1, 3)) +Table1[[#This Row],[Kal uge]]* 7+Table1[[#This Row],[Uge dag]]-1,"")</f>
        <v>44141</v>
      </c>
      <c r="D247" s="31">
        <v>0.375</v>
      </c>
      <c r="E247" s="31">
        <v>0.48958333333333331</v>
      </c>
      <c r="F247" s="2"/>
      <c r="G247" s="2" t="s">
        <v>73</v>
      </c>
      <c r="H247" s="55"/>
      <c r="I247" s="15" t="str">
        <f t="shared" si="3"/>
        <v>1-4</v>
      </c>
      <c r="J247" s="15"/>
      <c r="M247" s="68"/>
      <c r="N247" s="110" t="s">
        <v>142</v>
      </c>
      <c r="O247" t="s">
        <v>141</v>
      </c>
      <c r="P247">
        <v>45</v>
      </c>
      <c r="R247">
        <v>5</v>
      </c>
    </row>
    <row r="248" spans="1:18" ht="15">
      <c r="A248" s="17" t="s">
        <v>70</v>
      </c>
      <c r="B248" s="2" t="str">
        <f>IF(Table1[[#This Row],[Fag]]&lt;&gt;"","Hold " &amp; Table1[[#This Row],[Dette er for hold '# (fx 1-8 eller 1)]] &amp; " " &amp; Table1[[#This Row],[Beskrivelse]],"")</f>
        <v>Hold 1-4 Gennemgang af eksamensopgave, børn og ungdomspsykiatri</v>
      </c>
      <c r="C248" s="32">
        <f>C247</f>
        <v>44141</v>
      </c>
      <c r="D248" s="31">
        <v>0.51041666666666663</v>
      </c>
      <c r="E248" s="31">
        <v>0.54166666666666663</v>
      </c>
      <c r="F248" s="2"/>
      <c r="G248" s="2" t="s">
        <v>74</v>
      </c>
      <c r="H248" s="55"/>
      <c r="I248" s="15" t="str">
        <f t="shared" si="3"/>
        <v>1-4</v>
      </c>
      <c r="J248" s="15"/>
      <c r="M248" s="68"/>
      <c r="N248" s="110" t="s">
        <v>142</v>
      </c>
      <c r="O248" t="s">
        <v>84</v>
      </c>
      <c r="P248">
        <v>45</v>
      </c>
      <c r="R248">
        <v>5</v>
      </c>
    </row>
    <row r="249" spans="1:18" ht="15">
      <c r="A249" s="17" t="s">
        <v>70</v>
      </c>
      <c r="B249" s="2" t="str">
        <f>IF(Table1[[#This Row],[Fag]]&lt;&gt;"","Hold " &amp; Table1[[#This Row],[Dette er for hold '# (fx 1-8 eller 1)]] &amp; " " &amp; Table1[[#This Row],[Beskrivelse]],"")</f>
        <v>Hold 1-4 Gennemgang af eksamensopgave, voksenpsykiatri</v>
      </c>
      <c r="C249" s="32">
        <f>C247</f>
        <v>44141</v>
      </c>
      <c r="D249" s="31">
        <v>0.55208333333333337</v>
      </c>
      <c r="E249" s="31">
        <v>0.58333333333333337</v>
      </c>
      <c r="F249" s="2"/>
      <c r="G249" s="2" t="s">
        <v>75</v>
      </c>
      <c r="H249" s="55"/>
      <c r="I249" s="15" t="str">
        <f t="shared" si="3"/>
        <v>1-4</v>
      </c>
      <c r="J249" s="15"/>
      <c r="M249" s="68"/>
      <c r="N249" s="110" t="s">
        <v>142</v>
      </c>
      <c r="O249" t="s">
        <v>85</v>
      </c>
      <c r="P249">
        <v>45</v>
      </c>
      <c r="R249">
        <v>5</v>
      </c>
    </row>
    <row r="250" spans="1:18" ht="15">
      <c r="B250" s="2" t="str">
        <f>IF(Table1[[#This Row],[Fag]]&lt;&gt;"","Hold " &amp; Table1[[#This Row],[Dette er for hold '# (fx 1-8 eller 1)]] &amp; " " &amp; Table1[[#This Row],[Beskrivelse]],"")</f>
        <v/>
      </c>
      <c r="C250" s="32" t="str">
        <f>IF(Table1[[#This Row],[Navn]]&lt;&gt;"",DATE($T$7, 1, -2) - WEEKDAY(DATE($T$7, 1, 3)) +Table1[[#This Row],[Kal uge]]* 7+Table1[[#This Row],[Uge dag]]-1,"")</f>
        <v/>
      </c>
      <c r="D250" s="31"/>
      <c r="E250" s="31"/>
      <c r="F250" s="2"/>
      <c r="M250" s="17"/>
    </row>
    <row r="251" spans="1:18" ht="15">
      <c r="D251" s="31"/>
      <c r="E251" s="31"/>
      <c r="F251" s="2"/>
      <c r="G251" s="2"/>
      <c r="M251" s="17"/>
    </row>
    <row r="252" spans="1:18" ht="15">
      <c r="D252" s="31"/>
      <c r="E252" s="31"/>
      <c r="M252" s="17"/>
    </row>
    <row r="253" spans="1:18" ht="20.25">
      <c r="B253" s="86" t="s">
        <v>105</v>
      </c>
      <c r="D253" s="31"/>
      <c r="E253" s="31"/>
      <c r="M253" s="17"/>
    </row>
    <row r="254" spans="1:18" ht="15">
      <c r="B254" s="2" t="str">
        <f>IF(Table1[[#This Row],[Fag]]&lt;&gt;"","Hold " &amp; Table1[[#This Row],[Dette er for hold '# (fx 1-8 eller 1)]] &amp; " " &amp; Table1[[#This Row],[Beskrivelse]],"")</f>
        <v/>
      </c>
      <c r="D254" s="31"/>
      <c r="E254" s="31"/>
      <c r="G254" s="15"/>
      <c r="H254" s="53"/>
      <c r="J254" s="15"/>
      <c r="M254" s="68"/>
    </row>
    <row r="255" spans="1:18" ht="15">
      <c r="A255" s="17" t="s">
        <v>105</v>
      </c>
      <c r="B255" s="2" t="str">
        <f>IF(Table1[[#This Row],[Fag]]&lt;&gt;"","Hold " &amp; Table1[[#This Row],[Dette er for hold '# (fx 1-8 eller 1)]] &amp; " " &amp; Table1[[#This Row],[Beskrivelse]],"")</f>
        <v>Hold 1-2 Klinik</v>
      </c>
      <c r="C255" s="32">
        <f>DATE($T$7, 1, -2) - WEEKDAY(DATE($T$7, 1, 3)) +Table1[[#This Row],[Kal uge]]* 7+Table1[[#This Row],[Uge dag]]-1</f>
        <v>44104</v>
      </c>
      <c r="D255" s="31">
        <v>0.34375</v>
      </c>
      <c r="E255" s="31">
        <v>0.625</v>
      </c>
      <c r="G255" t="s">
        <v>56</v>
      </c>
      <c r="H255" s="52"/>
      <c r="I255" s="15" t="s">
        <v>46</v>
      </c>
      <c r="M255" s="68"/>
      <c r="P255">
        <v>40</v>
      </c>
      <c r="R255">
        <v>3</v>
      </c>
    </row>
    <row r="256" spans="1:18" ht="15">
      <c r="A256" s="17" t="s">
        <v>105</v>
      </c>
      <c r="B256" s="2" t="str">
        <f>IF(Table1[[#This Row],[Fag]]&lt;&gt;"","Hold " &amp; Table1[[#This Row],[Dette er for hold '# (fx 1-8 eller 1)]] &amp; " " &amp; Table1[[#This Row],[Beskrivelse]],"")</f>
        <v>Hold 1-2 Klinik</v>
      </c>
      <c r="C256" s="32">
        <f>C255+1</f>
        <v>44105</v>
      </c>
      <c r="D256" s="31">
        <v>0.34375</v>
      </c>
      <c r="E256" s="31">
        <v>0.625</v>
      </c>
      <c r="G256" t="s">
        <v>56</v>
      </c>
      <c r="H256" s="52"/>
      <c r="I256" s="15" t="s">
        <v>46</v>
      </c>
      <c r="M256" s="68"/>
      <c r="N256" s="110" t="s">
        <v>142</v>
      </c>
      <c r="O256" t="s">
        <v>137</v>
      </c>
    </row>
    <row r="257" spans="1:18" ht="15">
      <c r="A257" s="17" t="s">
        <v>105</v>
      </c>
      <c r="B257" s="2" t="str">
        <f>IF(Table1[[#This Row],[Fag]]&lt;&gt;"","Hold " &amp; Table1[[#This Row],[Dette er for hold '# (fx 1-8 eller 1)]] &amp; " " &amp; Table1[[#This Row],[Beskrivelse]],"")</f>
        <v>Hold 1-2 Klinik</v>
      </c>
      <c r="C257" s="32">
        <f>C256+1</f>
        <v>44106</v>
      </c>
      <c r="D257" s="31">
        <v>0.34375</v>
      </c>
      <c r="E257" s="31">
        <v>0.625</v>
      </c>
      <c r="G257" t="s">
        <v>56</v>
      </c>
      <c r="H257" s="52"/>
      <c r="I257" s="15" t="s">
        <v>46</v>
      </c>
      <c r="M257" s="68"/>
      <c r="N257" s="110" t="s">
        <v>142</v>
      </c>
      <c r="O257" t="s">
        <v>86</v>
      </c>
    </row>
    <row r="258" spans="1:18" ht="15">
      <c r="A258" s="17" t="s">
        <v>105</v>
      </c>
      <c r="B258" s="2" t="str">
        <f>IF(Table1[[#This Row],[Fag]]&lt;&gt;"","Hold " &amp; Table1[[#This Row],[Dette er for hold '# (fx 1-8 eller 1)]] &amp; " " &amp; Table1[[#This Row],[Beskrivelse]],"")</f>
        <v>Hold 1-2 Klinik</v>
      </c>
      <c r="C258" s="32">
        <f>DATE($T$7, 1, -2) - WEEKDAY(DATE($T$7, 1, 3)) +Table1[[#This Row],[Kal uge]]* 7+Table1[[#This Row],[Uge dag]]-1</f>
        <v>44109</v>
      </c>
      <c r="D258" s="31">
        <v>0.34375</v>
      </c>
      <c r="E258" s="31">
        <v>0.625</v>
      </c>
      <c r="G258" t="s">
        <v>56</v>
      </c>
      <c r="H258" s="52"/>
      <c r="I258" s="15" t="s">
        <v>46</v>
      </c>
      <c r="M258" s="68"/>
      <c r="N258" s="110" t="s">
        <v>142</v>
      </c>
      <c r="O258" t="s">
        <v>135</v>
      </c>
      <c r="P258">
        <v>41</v>
      </c>
      <c r="R258">
        <v>1</v>
      </c>
    </row>
    <row r="259" spans="1:18" ht="15">
      <c r="A259" s="17" t="s">
        <v>105</v>
      </c>
      <c r="B259" s="2" t="str">
        <f>IF(Table1[[#This Row],[Fag]]&lt;&gt;"","Hold " &amp; Table1[[#This Row],[Dette er for hold '# (fx 1-8 eller 1)]] &amp; " " &amp; Table1[[#This Row],[Beskrivelse]],"")</f>
        <v>Hold 1-2 Klinik</v>
      </c>
      <c r="C259" s="32">
        <f>C258+1</f>
        <v>44110</v>
      </c>
      <c r="D259" s="31">
        <v>0.34375</v>
      </c>
      <c r="E259" s="31">
        <v>0.625</v>
      </c>
      <c r="G259" t="s">
        <v>56</v>
      </c>
      <c r="H259" s="52"/>
      <c r="I259" s="15" t="s">
        <v>46</v>
      </c>
      <c r="M259" s="68"/>
    </row>
    <row r="260" spans="1:18" ht="15">
      <c r="D260" s="31"/>
      <c r="E260" s="31"/>
      <c r="H260" s="52"/>
      <c r="M260" s="68"/>
      <c r="N260" s="110"/>
    </row>
    <row r="261" spans="1:18" ht="15">
      <c r="D261" s="31"/>
      <c r="E261" s="31"/>
      <c r="G261" s="15"/>
      <c r="H261" s="53"/>
      <c r="J261" s="15"/>
      <c r="M261" s="68"/>
    </row>
    <row r="262" spans="1:18" ht="15">
      <c r="A262" s="17" t="s">
        <v>105</v>
      </c>
      <c r="B262" s="2" t="str">
        <f>IF(Table1[[#This Row],[Fag]]&lt;&gt;"","Hold " &amp; Table1[[#This Row],[Dette er for hold '# (fx 1-8 eller 1)]] &amp; " " &amp; Table1[[#This Row],[Beskrivelse]],"")</f>
        <v>Hold 3-4 Klinik</v>
      </c>
      <c r="C262" s="32">
        <f>DATE($T$7, 1, -2) - WEEKDAY(DATE($T$7, 1, 3)) +Table1[[#This Row],[Kal uge]]* 7+Table1[[#This Row],[Uge dag]]-1</f>
        <v>44112</v>
      </c>
      <c r="D262" s="31">
        <v>0.34375</v>
      </c>
      <c r="E262" s="31">
        <v>0.625</v>
      </c>
      <c r="G262" t="s">
        <v>56</v>
      </c>
      <c r="H262" s="52"/>
      <c r="I262" s="15" t="s">
        <v>148</v>
      </c>
      <c r="M262" s="68"/>
      <c r="P262">
        <v>41</v>
      </c>
      <c r="R262">
        <v>4</v>
      </c>
    </row>
    <row r="263" spans="1:18" ht="15">
      <c r="A263" s="17" t="s">
        <v>105</v>
      </c>
      <c r="B263" s="2" t="str">
        <f>IF(Table1[[#This Row],[Fag]]&lt;&gt;"","Hold " &amp; Table1[[#This Row],[Dette er for hold '# (fx 1-8 eller 1)]] &amp; " " &amp; Table1[[#This Row],[Beskrivelse]],"")</f>
        <v>Hold 3-4 Klinik</v>
      </c>
      <c r="C263" s="32">
        <f>C262+1</f>
        <v>44113</v>
      </c>
      <c r="D263" s="31">
        <v>0.34375</v>
      </c>
      <c r="E263" s="31">
        <v>0.625</v>
      </c>
      <c r="G263" t="s">
        <v>56</v>
      </c>
      <c r="H263" s="52"/>
      <c r="I263" s="15" t="s">
        <v>148</v>
      </c>
      <c r="M263" s="68"/>
      <c r="N263" s="110" t="s">
        <v>142</v>
      </c>
      <c r="O263" t="s">
        <v>137</v>
      </c>
    </row>
    <row r="264" spans="1:18" ht="15">
      <c r="A264" s="17" t="s">
        <v>105</v>
      </c>
      <c r="B264" s="2" t="str">
        <f>IF(Table1[[#This Row],[Fag]]&lt;&gt;"","Hold " &amp; Table1[[#This Row],[Dette er for hold '# (fx 1-8 eller 1)]] &amp; " " &amp; Table1[[#This Row],[Beskrivelse]],"")</f>
        <v>Hold 3-4 Klinik</v>
      </c>
      <c r="C264" s="32">
        <f>C263+3</f>
        <v>44116</v>
      </c>
      <c r="D264" s="31">
        <v>0.34375</v>
      </c>
      <c r="E264" s="31">
        <v>0.625</v>
      </c>
      <c r="G264" t="s">
        <v>56</v>
      </c>
      <c r="H264" s="52"/>
      <c r="I264" s="15" t="s">
        <v>148</v>
      </c>
      <c r="M264" s="68"/>
      <c r="N264" s="110" t="s">
        <v>142</v>
      </c>
      <c r="O264" t="s">
        <v>86</v>
      </c>
    </row>
    <row r="265" spans="1:18" ht="15">
      <c r="A265" s="17" t="s">
        <v>105</v>
      </c>
      <c r="B265" s="2" t="str">
        <f>IF(Table1[[#This Row],[Fag]]&lt;&gt;"","Hold " &amp; Table1[[#This Row],[Dette er for hold '# (fx 1-8 eller 1)]] &amp; " " &amp; Table1[[#This Row],[Beskrivelse]],"")</f>
        <v>Hold 3-4 Klinik</v>
      </c>
      <c r="C265" s="32">
        <f>C264+1</f>
        <v>44117</v>
      </c>
      <c r="D265" s="31">
        <v>0.34375</v>
      </c>
      <c r="E265" s="31">
        <v>0.625</v>
      </c>
      <c r="G265" t="s">
        <v>56</v>
      </c>
      <c r="H265" s="52"/>
      <c r="I265" s="15" t="s">
        <v>148</v>
      </c>
      <c r="M265" s="68"/>
      <c r="N265" s="110" t="s">
        <v>142</v>
      </c>
      <c r="O265" t="s">
        <v>135</v>
      </c>
    </row>
    <row r="266" spans="1:18" ht="15">
      <c r="A266" s="17" t="s">
        <v>105</v>
      </c>
      <c r="B266" s="2" t="str">
        <f>IF(Table1[[#This Row],[Fag]]&lt;&gt;"","Hold " &amp; Table1[[#This Row],[Dette er for hold '# (fx 1-8 eller 1)]] &amp; " " &amp; Table1[[#This Row],[Beskrivelse]],"")</f>
        <v>Hold 3-4 Klinik</v>
      </c>
      <c r="C266" s="32">
        <f>C265+1</f>
        <v>44118</v>
      </c>
      <c r="D266" s="31">
        <v>0.34375</v>
      </c>
      <c r="E266" s="31">
        <v>0.625</v>
      </c>
      <c r="G266" t="s">
        <v>56</v>
      </c>
      <c r="H266" s="52"/>
      <c r="I266" s="15" t="s">
        <v>148</v>
      </c>
      <c r="M266" s="68"/>
    </row>
    <row r="267" spans="1:18" ht="15">
      <c r="D267" s="31"/>
      <c r="E267" s="31"/>
      <c r="H267" s="52"/>
      <c r="M267" s="68"/>
      <c r="N267" s="110"/>
    </row>
    <row r="268" spans="1:18" ht="15">
      <c r="D268" s="31"/>
      <c r="E268" s="31"/>
      <c r="G268" s="15"/>
      <c r="H268" s="53"/>
      <c r="J268" s="15"/>
      <c r="M268" s="68"/>
    </row>
    <row r="269" spans="1:18" ht="15">
      <c r="D269" s="31"/>
      <c r="E269" s="31"/>
      <c r="G269" s="15"/>
      <c r="H269" s="53"/>
      <c r="J269" s="15"/>
      <c r="M269" s="68"/>
    </row>
    <row r="270" spans="1:18" ht="20.25">
      <c r="B270" s="86" t="s">
        <v>120</v>
      </c>
      <c r="D270" s="31"/>
      <c r="E270" s="31"/>
      <c r="G270" s="15"/>
      <c r="H270" s="53"/>
      <c r="J270" s="15"/>
      <c r="M270" s="68"/>
    </row>
    <row r="271" spans="1:18" ht="15">
      <c r="A271" s="17" t="s">
        <v>121</v>
      </c>
      <c r="B271" s="2" t="str">
        <f>IF(Table1[[#This Row],[Fag]]&lt;&gt;"","Hold " &amp; Table1[[#This Row],[Dette er for hold '# (fx 1-8 eller 1)]] &amp; " " &amp; Table1[[#This Row],[Beskrivelse]],"")</f>
        <v>Hold 1-16 Eksamensforberedelse</v>
      </c>
      <c r="C271" s="32">
        <f>DATE($T$7, 1, -2) - WEEKDAY(DATE($T$7, 1, 3)) +Table1[[#This Row],[Kal uge]]* 7+Table1[[#This Row],[Uge dag]]-1</f>
        <v>44179</v>
      </c>
      <c r="D271" s="31">
        <v>0.34375</v>
      </c>
      <c r="E271" s="31">
        <v>0.41666666666666669</v>
      </c>
      <c r="G271" s="15" t="s">
        <v>146</v>
      </c>
      <c r="H271" s="53"/>
      <c r="I271" s="15" t="s">
        <v>37</v>
      </c>
      <c r="J271" s="15"/>
      <c r="M271" s="68"/>
      <c r="P271">
        <v>51</v>
      </c>
      <c r="R271">
        <v>1</v>
      </c>
    </row>
    <row r="272" spans="1:18" ht="15">
      <c r="A272" s="17" t="s">
        <v>122</v>
      </c>
      <c r="B272" s="2" t="str">
        <f>IF(Table1[[#This Row],[Fag]]&lt;&gt;"","Hold " &amp; Table1[[#This Row],[Dette er for hold '# (fx 1-8 eller 1)]] &amp; " " &amp; Table1[[#This Row],[Beskrivelse]],"")</f>
        <v>Hold 1-16 ØNH, Neruradio, Neurologi</v>
      </c>
      <c r="C272" s="32">
        <f>DATE($T$7, 1, -2) - WEEKDAY(DATE($T$7, 1, 3)) +Table1[[#This Row],[Kal uge]]* 7+Table1[[#This Row],[Uge dag]]-1</f>
        <v>44179</v>
      </c>
      <c r="D272" s="31">
        <v>0.42708333333333331</v>
      </c>
      <c r="E272" s="31">
        <v>0.5</v>
      </c>
      <c r="G272" s="15" t="s">
        <v>123</v>
      </c>
      <c r="H272" s="53"/>
      <c r="I272" s="15" t="s">
        <v>37</v>
      </c>
      <c r="J272" s="15"/>
      <c r="M272" s="68"/>
      <c r="P272">
        <v>51</v>
      </c>
      <c r="R272">
        <v>1</v>
      </c>
    </row>
    <row r="273" spans="1:18" ht="15">
      <c r="B273" s="2" t="str">
        <f>IF(Table1[[#This Row],[Fag]]&lt;&gt;"","Hold " &amp; Table1[[#This Row],[Dette er for hold '# (fx 1-8 eller 1)]] &amp; " " &amp; Table1[[#This Row],[Beskrivelse]],"")</f>
        <v/>
      </c>
      <c r="D273" s="31"/>
      <c r="E273" s="31"/>
      <c r="H273" s="52"/>
      <c r="I273" s="15" t="s">
        <v>37</v>
      </c>
      <c r="M273" s="68"/>
      <c r="P273">
        <v>51</v>
      </c>
    </row>
    <row r="274" spans="1:18" ht="15">
      <c r="D274" s="31"/>
      <c r="E274" s="31"/>
      <c r="H274" s="52"/>
      <c r="M274" s="68"/>
    </row>
    <row r="275" spans="1:18" ht="15">
      <c r="A275" s="17" t="s">
        <v>122</v>
      </c>
      <c r="B275" s="2" t="str">
        <f>IF(Table1[[#This Row],[Fag]]&lt;&gt;"","Hold " &amp; Table1[[#This Row],[Dette er for hold '# (fx 1-8 eller 1)]] &amp; " " &amp; Table1[[#This Row],[Beskrivelse]],"")</f>
        <v>Hold 1-16 Neurologi, Neurokirurgi, neurofysiologi og neuroradio</v>
      </c>
      <c r="C275" s="32">
        <f>DATE($T$7, 1, -2) - WEEKDAY(DATE($T$7, 1, 3)) +Table1[[#This Row],[Kal uge]]* 7+Table1[[#This Row],[Uge dag]]-1</f>
        <v>44180</v>
      </c>
      <c r="D275" s="31">
        <v>0.34375</v>
      </c>
      <c r="E275" s="31">
        <v>0.41666666666666669</v>
      </c>
      <c r="G275" t="s">
        <v>124</v>
      </c>
      <c r="H275" s="52"/>
      <c r="I275" s="15" t="s">
        <v>37</v>
      </c>
      <c r="M275" s="68"/>
      <c r="P275">
        <v>51</v>
      </c>
      <c r="R275">
        <v>2</v>
      </c>
    </row>
    <row r="276" spans="1:18" ht="15">
      <c r="A276" s="17" t="s">
        <v>122</v>
      </c>
      <c r="B276" s="2" t="str">
        <f>IF(Table1[[#This Row],[Fag]]&lt;&gt;"","Hold " &amp; Table1[[#This Row],[Dette er for hold '# (fx 1-8 eller 1)]] &amp; " " &amp; Table1[[#This Row],[Beskrivelse]],"")</f>
        <v>Hold 1-16 Psyk+farma - Medicinsk behandling af psykoser</v>
      </c>
      <c r="C276" s="32">
        <f>DATE($T$7, 1, -2) - WEEKDAY(DATE($T$7, 1, 3)) +Table1[[#This Row],[Kal uge]]* 7+Table1[[#This Row],[Uge dag]]-1</f>
        <v>44180</v>
      </c>
      <c r="D276" s="31">
        <v>0.42708333333333331</v>
      </c>
      <c r="E276" s="31">
        <v>0.5</v>
      </c>
      <c r="G276" t="s">
        <v>127</v>
      </c>
      <c r="H276" s="52"/>
      <c r="I276" s="15" t="s">
        <v>37</v>
      </c>
      <c r="M276" s="68"/>
      <c r="P276">
        <v>51</v>
      </c>
      <c r="R276">
        <v>2</v>
      </c>
    </row>
    <row r="277" spans="1:18" ht="15">
      <c r="B277" s="2" t="str">
        <f>IF(Table1[[#This Row],[Fag]]&lt;&gt;"","Hold " &amp; Table1[[#This Row],[Dette er for hold '# (fx 1-8 eller 1)]] &amp; " " &amp; Table1[[#This Row],[Beskrivelse]],"")</f>
        <v/>
      </c>
      <c r="D277" s="31"/>
      <c r="E277" s="31"/>
      <c r="H277" s="52"/>
      <c r="I277" s="15" t="s">
        <v>37</v>
      </c>
      <c r="M277" s="68"/>
      <c r="P277">
        <v>51</v>
      </c>
    </row>
    <row r="278" spans="1:18" ht="20.25" customHeight="1">
      <c r="D278" s="31"/>
      <c r="E278" s="31"/>
      <c r="H278" s="52"/>
      <c r="M278" s="68"/>
    </row>
    <row r="279" spans="1:18" ht="15">
      <c r="A279" s="17" t="s">
        <v>122</v>
      </c>
      <c r="B279" s="2" t="str">
        <f>IF(Table1[[#This Row],[Fag]]&lt;&gt;"","Hold " &amp; Table1[[#This Row],[Dette er for hold '# (fx 1-8 eller 1)]] &amp; " " &amp; Table1[[#This Row],[Beskrivelse]],"")</f>
        <v>Hold 1-16 Oftal, Neuro, Neurofys, Neuroradio</v>
      </c>
      <c r="C279" s="32">
        <f>DATE($T$7, 1, -2) - WEEKDAY(DATE($T$7, 1, 3)) +Table1[[#This Row],[Kal uge]]* 7+Table1[[#This Row],[Uge dag]]-1</f>
        <v>44181</v>
      </c>
      <c r="D279" s="31">
        <v>0.34375</v>
      </c>
      <c r="E279" s="31">
        <v>0.41666666666666669</v>
      </c>
      <c r="G279" t="s">
        <v>125</v>
      </c>
      <c r="H279" s="52"/>
      <c r="I279" s="15" t="s">
        <v>37</v>
      </c>
      <c r="M279" s="68"/>
      <c r="P279">
        <v>51</v>
      </c>
      <c r="R279">
        <v>3</v>
      </c>
    </row>
    <row r="280" spans="1:18" ht="15">
      <c r="A280" s="17" t="s">
        <v>122</v>
      </c>
      <c r="B280" s="2" t="str">
        <f>IF(Table1[[#This Row],[Fag]]&lt;&gt;"","Hold " &amp; Table1[[#This Row],[Dette er for hold '# (fx 1-8 eller 1)]] &amp; " " &amp; Table1[[#This Row],[Beskrivelse]],"")</f>
        <v>Hold 1-16 Psyk+Farma - Medicinsk behandling af bipolar…</v>
      </c>
      <c r="C280" s="32">
        <f>DATE($T$7, 1, -2) - WEEKDAY(DATE($T$7, 1, 3)) +Table1[[#This Row],[Kal uge]]* 7+Table1[[#This Row],[Uge dag]]-1</f>
        <v>44181</v>
      </c>
      <c r="D280" s="31">
        <v>0.42708333333333331</v>
      </c>
      <c r="E280" s="31">
        <v>0.5</v>
      </c>
      <c r="G280" t="s">
        <v>128</v>
      </c>
      <c r="H280" s="52"/>
      <c r="I280" s="15" t="s">
        <v>37</v>
      </c>
      <c r="M280" s="68"/>
      <c r="P280">
        <v>51</v>
      </c>
      <c r="R280">
        <v>3</v>
      </c>
    </row>
    <row r="281" spans="1:18" ht="15">
      <c r="D281" s="31"/>
      <c r="E281" s="31"/>
      <c r="H281" s="52"/>
      <c r="M281" s="68"/>
    </row>
    <row r="282" spans="1:18" ht="15">
      <c r="A282" s="17" t="s">
        <v>122</v>
      </c>
      <c r="B282" s="2" t="str">
        <f>IF(Table1[[#This Row],[Fag]]&lt;&gt;"","Hold " &amp; Table1[[#This Row],[Dette er for hold '# (fx 1-8 eller 1)]] &amp; " " &amp; Table1[[#This Row],[Beskrivelse]],"")</f>
        <v>Hold 1-16 Psyk+farma - medicinsk behandling af depression…</v>
      </c>
      <c r="C282" s="32">
        <f>DATE($T$7, 1, -2) - WEEKDAY(DATE($T$7, 1, 3)) +Table1[[#This Row],[Kal uge]]* 7+Table1[[#This Row],[Uge dag]]-1</f>
        <v>44182</v>
      </c>
      <c r="D282" s="31">
        <v>0.34375</v>
      </c>
      <c r="E282" s="31">
        <v>0.41666666666666669</v>
      </c>
      <c r="G282" t="s">
        <v>129</v>
      </c>
      <c r="H282" s="52"/>
      <c r="I282" s="15" t="s">
        <v>37</v>
      </c>
      <c r="M282" s="68"/>
      <c r="P282">
        <v>51</v>
      </c>
      <c r="R282">
        <v>4</v>
      </c>
    </row>
    <row r="283" spans="1:18" ht="15">
      <c r="A283" s="17" t="s">
        <v>122</v>
      </c>
      <c r="B283" s="2" t="str">
        <f>IF(Table1[[#This Row],[Fag]]&lt;&gt;"","Hold " &amp; Table1[[#This Row],[Dette er for hold '# (fx 1-8 eller 1)]] &amp; " " &amp; Table1[[#This Row],[Beskrivelse]],"")</f>
        <v>Hold 1-16 Onkologi-symposium</v>
      </c>
      <c r="C283" s="32">
        <f>C282</f>
        <v>44182</v>
      </c>
      <c r="D283" s="31">
        <v>0.42708333333333331</v>
      </c>
      <c r="E283" s="31">
        <v>0.5</v>
      </c>
      <c r="F283" s="73"/>
      <c r="G283" t="s">
        <v>147</v>
      </c>
      <c r="H283" s="52"/>
      <c r="I283" s="15" t="s">
        <v>37</v>
      </c>
    </row>
    <row r="284" spans="1:18" ht="15">
      <c r="A284" s="17" t="s">
        <v>122</v>
      </c>
      <c r="B284" s="2" t="str">
        <f>IF(Table1[[#This Row],[Fag]]&lt;&gt;"","Hold " &amp; Table1[[#This Row],[Dette er for hold '# (fx 1-8 eller 1)]] &amp; " " &amp; Table1[[#This Row],[Beskrivelse]],"")</f>
        <v>Hold 1-16 Psyk+Pharm emne</v>
      </c>
      <c r="C284" s="32">
        <f>C283</f>
        <v>44182</v>
      </c>
      <c r="D284" s="29">
        <v>0.52083333333333337</v>
      </c>
      <c r="E284" s="29">
        <v>0.59375</v>
      </c>
      <c r="F284" s="73"/>
      <c r="G284" t="s">
        <v>151</v>
      </c>
      <c r="H284" s="52"/>
      <c r="I284" s="15" t="s">
        <v>37</v>
      </c>
    </row>
    <row r="285" spans="1:18" ht="15">
      <c r="D285" s="31"/>
      <c r="E285" s="31"/>
      <c r="H285" s="52"/>
      <c r="M285" s="68"/>
    </row>
    <row r="286" spans="1:18" ht="15">
      <c r="A286" s="17" t="s">
        <v>126</v>
      </c>
      <c r="B286" s="2" t="str">
        <f>IF(Table1[[#This Row],[Fag]]&lt;&gt;"","Hold " &amp; Table1[[#This Row],[Dette er for hold '# (fx 1-8 eller 1)]] &amp; " " &amp; Table1[[#This Row],[Beskrivelse]],"")</f>
        <v>Hold 1-16 ØNH</v>
      </c>
      <c r="C286" s="32">
        <f>DATE($T$7, 1, -2) - WEEKDAY(DATE($T$7, 1, 3)) +Table1[[#This Row],[Kal uge]]* 7+Table1[[#This Row],[Uge dag]]-1</f>
        <v>44183</v>
      </c>
      <c r="D286" s="31">
        <v>0.34375</v>
      </c>
      <c r="E286" s="31">
        <v>0.375</v>
      </c>
      <c r="G286" t="s">
        <v>109</v>
      </c>
      <c r="H286" s="52"/>
      <c r="I286" s="15" t="s">
        <v>37</v>
      </c>
      <c r="M286" s="68"/>
      <c r="P286">
        <v>51</v>
      </c>
      <c r="R286">
        <v>5</v>
      </c>
    </row>
    <row r="287" spans="1:18" ht="15">
      <c r="A287" s="17" t="s">
        <v>126</v>
      </c>
      <c r="B287" s="2" t="str">
        <f>IF(Table1[[#This Row],[Fag]]&lt;&gt;"","Hold " &amp; Table1[[#This Row],[Dette er for hold '# (fx 1-8 eller 1)]] &amp; " " &amp; Table1[[#This Row],[Beskrivelse]],"")</f>
        <v>Hold 1-16 Neurokirurgi</v>
      </c>
      <c r="C287" s="32">
        <f>DATE($T$7, 1, -2) - WEEKDAY(DATE($T$7, 1, 3)) +Table1[[#This Row],[Kal uge]]* 7+Table1[[#This Row],[Uge dag]]-1</f>
        <v>44183</v>
      </c>
      <c r="D287" s="31">
        <v>0.38541666666666669</v>
      </c>
      <c r="E287" s="31">
        <v>0.41666666666666669</v>
      </c>
      <c r="G287" t="s">
        <v>91</v>
      </c>
      <c r="H287" s="52"/>
      <c r="I287" s="15" t="s">
        <v>37</v>
      </c>
      <c r="M287" s="68"/>
      <c r="P287">
        <v>51</v>
      </c>
      <c r="R287">
        <v>5</v>
      </c>
    </row>
    <row r="288" spans="1:18" ht="15">
      <c r="A288" s="17" t="s">
        <v>126</v>
      </c>
      <c r="B288" s="2" t="str">
        <f>IF(Table1[[#This Row],[Fag]]&lt;&gt;"","Hold " &amp; Table1[[#This Row],[Dette er for hold '# (fx 1-8 eller 1)]] &amp; " " &amp; Table1[[#This Row],[Beskrivelse]],"")</f>
        <v>Hold 1-16 Neurologi</v>
      </c>
      <c r="C288" s="32">
        <f>DATE($T$7, 1, -2) - WEEKDAY(DATE($T$7, 1, 3)) +Table1[[#This Row],[Kal uge]]* 7+Table1[[#This Row],[Uge dag]]-1</f>
        <v>44183</v>
      </c>
      <c r="D288" s="31">
        <v>0.42708333333333331</v>
      </c>
      <c r="E288" s="31">
        <v>0.46875</v>
      </c>
      <c r="G288" t="s">
        <v>90</v>
      </c>
      <c r="H288" s="52"/>
      <c r="I288" s="15" t="s">
        <v>37</v>
      </c>
      <c r="M288" s="68"/>
      <c r="P288">
        <v>51</v>
      </c>
      <c r="R288">
        <v>5</v>
      </c>
    </row>
    <row r="289" spans="1:18" ht="15">
      <c r="C289" s="73"/>
      <c r="D289" s="29"/>
      <c r="E289" s="29"/>
      <c r="F289" s="73"/>
      <c r="H289" s="52"/>
    </row>
    <row r="290" spans="1:18" ht="15">
      <c r="D290" s="31"/>
      <c r="E290" s="31"/>
      <c r="H290" s="52"/>
      <c r="M290" s="68"/>
    </row>
    <row r="291" spans="1:18" ht="20.25">
      <c r="B291" s="92" t="s">
        <v>77</v>
      </c>
      <c r="C291" s="34"/>
      <c r="D291" s="31"/>
      <c r="E291" s="31"/>
      <c r="J291" s="75"/>
      <c r="M291" s="17"/>
    </row>
    <row r="292" spans="1:18" ht="15">
      <c r="B292" s="46" t="str">
        <f>IF(Table1[[#This Row],[Fag]]&lt;&gt;"","Hold " &amp; Table1[[#This Row],[Dette er for hold '# (fx 1-8 eller 1)]] &amp; " " &amp; Table1[[#This Row],[Beskrivelse]],"")</f>
        <v/>
      </c>
      <c r="C292" s="49"/>
      <c r="D292" s="31"/>
      <c r="E292" s="31"/>
      <c r="H292" s="46"/>
      <c r="J292" s="75"/>
      <c r="M292" s="72"/>
      <c r="R292" t="s">
        <v>57</v>
      </c>
    </row>
    <row r="293" spans="1:18" ht="15">
      <c r="A293" s="17" t="s">
        <v>132</v>
      </c>
      <c r="B293" s="46" t="str">
        <f>IF(Table1[[#This Row],[Fag]]&lt;&gt;"","Hold " &amp; Table1[[#This Row],[Dette er for hold '# (fx 1-8 eller 1)]] &amp; " " &amp; Table1[[#This Row],[Beskrivelse]],"")</f>
        <v>Hold 1-4 Intro til funktionelle lidelser - forelæsning</v>
      </c>
      <c r="C293" s="49">
        <f>DATE($T$7, 1, -2) - WEEKDAY(DATE($T$7, 1, 3)) +Table1[[#This Row],[Kal uge]]* 7+Table1[[#This Row],[Uge dag]]-1</f>
        <v>44168</v>
      </c>
      <c r="D293" s="31">
        <v>0.58333333333333337</v>
      </c>
      <c r="E293" s="31">
        <v>0.65625</v>
      </c>
      <c r="G293" t="s">
        <v>78</v>
      </c>
      <c r="H293" s="56"/>
      <c r="I293" s="15" t="s">
        <v>48</v>
      </c>
      <c r="J293" s="75"/>
      <c r="M293" s="72"/>
      <c r="P293">
        <v>49</v>
      </c>
      <c r="R293">
        <v>4</v>
      </c>
    </row>
    <row r="294" spans="1:18" ht="20.25" customHeight="1">
      <c r="A294" s="17" t="s">
        <v>133</v>
      </c>
      <c r="B294" s="46" t="str">
        <f>IF(Table1[[#This Row],[Fag]]&lt;&gt;"","Hold " &amp; Table1[[#This Row],[Dette er for hold '# (fx 1-8 eller 1)]] &amp; " " &amp; Table1[[#This Row],[Beskrivelse]],"")</f>
        <v>Hold 1-2 Funktionelle lidelser - holdundervisning</v>
      </c>
      <c r="C294" s="49">
        <f>DATE($T$7, 1, -2) - WEEKDAY(DATE($T$7, 1, 3)) +Table1[[#This Row],[Kal uge]]* 7+Table1[[#This Row],[Uge dag]]-1</f>
        <v>44175</v>
      </c>
      <c r="D294" s="31">
        <v>0.58333333333333337</v>
      </c>
      <c r="E294" s="31">
        <v>0.65625</v>
      </c>
      <c r="G294" t="s">
        <v>79</v>
      </c>
      <c r="H294" s="57"/>
      <c r="I294" s="15" t="s">
        <v>46</v>
      </c>
      <c r="J294" s="75"/>
      <c r="M294" s="72"/>
      <c r="P294">
        <v>50</v>
      </c>
      <c r="R294">
        <v>4</v>
      </c>
    </row>
    <row r="295" spans="1:18" ht="15">
      <c r="B295" s="46" t="str">
        <f>IF(Table1[[#This Row],[Fag]]&lt;&gt;"","Hold " &amp; Table1[[#This Row],[Dette er for hold '# (fx 1-8 eller 1)]] &amp; " " &amp; Table1[[#This Row],[Beskrivelse]],"")</f>
        <v/>
      </c>
      <c r="C295" s="49"/>
      <c r="D295" s="31"/>
      <c r="E295" s="31"/>
      <c r="H295" s="46"/>
      <c r="J295" s="75"/>
      <c r="M295" s="72"/>
      <c r="R295" t="s">
        <v>57</v>
      </c>
    </row>
    <row r="296" spans="1:18" ht="15">
      <c r="D296" s="31"/>
      <c r="E296" s="31"/>
      <c r="M296" s="17"/>
    </row>
    <row r="297" spans="1:18" ht="15">
      <c r="D297" s="31"/>
      <c r="E297" s="31"/>
      <c r="M297" s="17"/>
    </row>
    <row r="298" spans="1:18" s="17" customFormat="1" ht="20.25">
      <c r="B298" s="86" t="s">
        <v>110</v>
      </c>
      <c r="C298" s="79"/>
      <c r="D298" s="31"/>
      <c r="E298" s="31"/>
      <c r="F298" s="79"/>
      <c r="H298" s="19"/>
      <c r="I298" s="19"/>
      <c r="J298" s="83"/>
      <c r="O298"/>
    </row>
    <row r="299" spans="1:18" s="17" customFormat="1" ht="15">
      <c r="A299" s="17" t="s">
        <v>103</v>
      </c>
      <c r="B299" s="2" t="s">
        <v>104</v>
      </c>
      <c r="C299" s="32">
        <f>DATE($T$7, 1, -2) - WEEKDAY(DATE($T$7, 1, 3)) +Table1[[#This Row],[Kal uge]]* 7+Table1[[#This Row],[Uge dag]]-1</f>
        <v>44067</v>
      </c>
      <c r="D299" s="31">
        <v>0.33333333333333331</v>
      </c>
      <c r="E299" s="31">
        <v>0.625</v>
      </c>
      <c r="F299" s="73"/>
      <c r="G299"/>
      <c r="H299" s="51"/>
      <c r="I299" s="15" t="s">
        <v>48</v>
      </c>
      <c r="J299"/>
      <c r="K299"/>
      <c r="L299" s="68"/>
      <c r="M299"/>
      <c r="N299" s="74"/>
      <c r="O299"/>
      <c r="P299">
        <v>35</v>
      </c>
      <c r="Q299"/>
      <c r="R299">
        <v>1</v>
      </c>
    </row>
    <row r="300" spans="1:18" s="17" customFormat="1" ht="15">
      <c r="A300" s="17" t="s">
        <v>103</v>
      </c>
      <c r="B300" s="2" t="s">
        <v>104</v>
      </c>
      <c r="C300" s="32">
        <f>C299+1</f>
        <v>44068</v>
      </c>
      <c r="D300" s="31">
        <v>0.33333333333333331</v>
      </c>
      <c r="E300" s="31">
        <v>0.625</v>
      </c>
      <c r="F300" s="73"/>
      <c r="G300"/>
      <c r="H300" s="51"/>
      <c r="I300" s="15" t="s">
        <v>48</v>
      </c>
      <c r="J300"/>
      <c r="K300"/>
      <c r="L300" s="68"/>
      <c r="M300"/>
      <c r="N300"/>
      <c r="O300"/>
      <c r="P300"/>
      <c r="Q300"/>
      <c r="R300"/>
    </row>
    <row r="301" spans="1:18" s="17" customFormat="1" ht="15">
      <c r="A301" s="17" t="s">
        <v>103</v>
      </c>
      <c r="B301" s="2" t="s">
        <v>104</v>
      </c>
      <c r="C301" s="32">
        <f>C300+1</f>
        <v>44069</v>
      </c>
      <c r="D301" s="31">
        <v>0.33333333333333331</v>
      </c>
      <c r="E301" s="31">
        <v>0.625</v>
      </c>
      <c r="F301" s="73"/>
      <c r="G301"/>
      <c r="H301" s="51"/>
      <c r="I301" s="15" t="s">
        <v>48</v>
      </c>
      <c r="J301"/>
      <c r="K301"/>
      <c r="L301" s="68"/>
      <c r="M301"/>
      <c r="N301"/>
      <c r="O301"/>
      <c r="P301"/>
      <c r="Q301"/>
      <c r="R301"/>
    </row>
    <row r="302" spans="1:18" s="17" customFormat="1" ht="15">
      <c r="A302" s="17" t="s">
        <v>103</v>
      </c>
      <c r="B302" s="2" t="s">
        <v>104</v>
      </c>
      <c r="C302" s="32">
        <f>C301+1</f>
        <v>44070</v>
      </c>
      <c r="D302" s="31">
        <v>0.33333333333333331</v>
      </c>
      <c r="E302" s="31">
        <v>0.625</v>
      </c>
      <c r="F302" s="73"/>
      <c r="G302"/>
      <c r="H302" s="51"/>
      <c r="I302" s="15" t="s">
        <v>48</v>
      </c>
      <c r="J302"/>
      <c r="K302"/>
      <c r="L302" s="68"/>
      <c r="M302"/>
      <c r="N302"/>
      <c r="O302"/>
      <c r="P302"/>
      <c r="Q302"/>
      <c r="R302"/>
    </row>
    <row r="303" spans="1:18" s="17" customFormat="1" ht="15">
      <c r="A303" s="17" t="s">
        <v>103</v>
      </c>
      <c r="B303" s="2" t="s">
        <v>104</v>
      </c>
      <c r="C303" s="32">
        <f>C302+1</f>
        <v>44071</v>
      </c>
      <c r="D303" s="31">
        <v>0.33333333333333331</v>
      </c>
      <c r="E303" s="31">
        <v>0.625</v>
      </c>
      <c r="F303" s="73"/>
      <c r="G303"/>
      <c r="H303" s="51"/>
      <c r="I303" s="15" t="s">
        <v>48</v>
      </c>
      <c r="J303"/>
      <c r="K303"/>
      <c r="L303" s="68"/>
      <c r="M303"/>
      <c r="N303"/>
      <c r="O303"/>
      <c r="P303"/>
      <c r="Q303"/>
      <c r="R303"/>
    </row>
    <row r="304" spans="1:18" s="17" customFormat="1" ht="15">
      <c r="A304" s="17" t="s">
        <v>103</v>
      </c>
      <c r="B304" s="2" t="s">
        <v>104</v>
      </c>
      <c r="C304" s="32">
        <f>C303+3</f>
        <v>44074</v>
      </c>
      <c r="D304" s="31">
        <v>0.33333333333333331</v>
      </c>
      <c r="E304" s="31">
        <v>0.625</v>
      </c>
      <c r="F304" s="73"/>
      <c r="G304"/>
      <c r="H304" s="51"/>
      <c r="I304" s="15" t="s">
        <v>48</v>
      </c>
      <c r="J304"/>
      <c r="K304"/>
      <c r="L304" s="68"/>
      <c r="M304"/>
      <c r="N304"/>
      <c r="O304"/>
      <c r="P304"/>
      <c r="Q304"/>
      <c r="R304"/>
    </row>
    <row r="305" spans="1:18" s="17" customFormat="1" ht="15">
      <c r="A305" s="17" t="s">
        <v>103</v>
      </c>
      <c r="B305" s="2" t="s">
        <v>104</v>
      </c>
      <c r="C305" s="32">
        <f>C304+1</f>
        <v>44075</v>
      </c>
      <c r="D305" s="31">
        <v>0.33333333333333331</v>
      </c>
      <c r="E305" s="31">
        <v>0.625</v>
      </c>
      <c r="F305" s="73"/>
      <c r="G305"/>
      <c r="H305" s="51"/>
      <c r="I305" s="15" t="s">
        <v>48</v>
      </c>
      <c r="J305"/>
      <c r="K305"/>
      <c r="L305" s="68"/>
      <c r="M305"/>
      <c r="N305"/>
      <c r="O305"/>
      <c r="P305"/>
      <c r="Q305"/>
      <c r="R305"/>
    </row>
    <row r="306" spans="1:18" s="17" customFormat="1" ht="15">
      <c r="A306" s="17" t="s">
        <v>103</v>
      </c>
      <c r="B306" s="2" t="s">
        <v>104</v>
      </c>
      <c r="C306" s="32">
        <f>C305+1</f>
        <v>44076</v>
      </c>
      <c r="D306" s="31">
        <v>0.33333333333333331</v>
      </c>
      <c r="E306" s="31">
        <v>0.625</v>
      </c>
      <c r="F306" s="73"/>
      <c r="G306"/>
      <c r="H306" s="51"/>
      <c r="I306" s="15" t="s">
        <v>48</v>
      </c>
      <c r="J306"/>
      <c r="K306"/>
      <c r="L306" s="68"/>
      <c r="M306"/>
      <c r="N306"/>
      <c r="O306"/>
      <c r="P306"/>
      <c r="Q306"/>
      <c r="R306"/>
    </row>
    <row r="307" spans="1:18" s="17" customFormat="1" ht="15">
      <c r="A307" s="17" t="s">
        <v>103</v>
      </c>
      <c r="B307" s="2" t="s">
        <v>104</v>
      </c>
      <c r="C307" s="32">
        <f>C306+1</f>
        <v>44077</v>
      </c>
      <c r="D307" s="31">
        <v>0.33333333333333331</v>
      </c>
      <c r="E307" s="31">
        <v>0.625</v>
      </c>
      <c r="F307" s="73"/>
      <c r="G307"/>
      <c r="H307" s="51"/>
      <c r="I307" s="15" t="s">
        <v>48</v>
      </c>
      <c r="J307"/>
      <c r="K307"/>
      <c r="L307" s="68"/>
      <c r="M307"/>
      <c r="N307"/>
      <c r="O307"/>
      <c r="P307"/>
      <c r="Q307"/>
      <c r="R307"/>
    </row>
    <row r="308" spans="1:18" s="17" customFormat="1" ht="15">
      <c r="A308" s="17" t="s">
        <v>103</v>
      </c>
      <c r="B308" s="2" t="s">
        <v>104</v>
      </c>
      <c r="C308" s="32">
        <f>C307+1</f>
        <v>44078</v>
      </c>
      <c r="D308" s="31">
        <v>0.33333333333333331</v>
      </c>
      <c r="E308" s="31">
        <v>0.625</v>
      </c>
      <c r="F308" s="73"/>
      <c r="G308"/>
      <c r="H308" s="51"/>
      <c r="I308" s="15" t="s">
        <v>48</v>
      </c>
      <c r="J308"/>
      <c r="K308"/>
      <c r="L308" s="68"/>
      <c r="M308"/>
      <c r="N308"/>
      <c r="O308"/>
      <c r="P308"/>
      <c r="Q308"/>
      <c r="R308"/>
    </row>
    <row r="309" spans="1:18" s="17" customFormat="1" ht="15">
      <c r="A309" s="17" t="s">
        <v>103</v>
      </c>
      <c r="B309" s="2" t="s">
        <v>104</v>
      </c>
      <c r="C309" s="32">
        <f>C308+3</f>
        <v>44081</v>
      </c>
      <c r="D309" s="31">
        <v>0.33333333333333331</v>
      </c>
      <c r="E309" s="31">
        <v>0.625</v>
      </c>
      <c r="F309" s="73"/>
      <c r="G309"/>
      <c r="H309" s="51"/>
      <c r="I309" s="15" t="s">
        <v>48</v>
      </c>
      <c r="J309"/>
      <c r="K309"/>
      <c r="L309" s="68"/>
      <c r="M309"/>
      <c r="N309"/>
      <c r="O309"/>
      <c r="P309"/>
      <c r="Q309"/>
      <c r="R309"/>
    </row>
    <row r="310" spans="1:18" ht="15">
      <c r="A310" s="17" t="s">
        <v>103</v>
      </c>
      <c r="B310" s="2" t="s">
        <v>104</v>
      </c>
      <c r="C310" s="32">
        <f>C309+1</f>
        <v>44082</v>
      </c>
      <c r="D310" s="31">
        <v>0.33333333333333331</v>
      </c>
      <c r="E310" s="31">
        <v>0.625</v>
      </c>
      <c r="F310" s="73"/>
      <c r="H310" s="51"/>
      <c r="I310" s="15" t="s">
        <v>48</v>
      </c>
      <c r="L310" s="68"/>
      <c r="M310"/>
    </row>
    <row r="311" spans="1:18" ht="15">
      <c r="A311" s="17" t="s">
        <v>103</v>
      </c>
      <c r="B311" s="2" t="s">
        <v>104</v>
      </c>
      <c r="C311" s="32">
        <f>C310+1</f>
        <v>44083</v>
      </c>
      <c r="D311" s="31">
        <v>0.33333333333333331</v>
      </c>
      <c r="E311" s="31">
        <v>0.625</v>
      </c>
      <c r="F311" s="73"/>
      <c r="H311" s="51"/>
      <c r="I311" s="15" t="s">
        <v>48</v>
      </c>
      <c r="L311" s="68"/>
      <c r="M311"/>
    </row>
    <row r="312" spans="1:18" ht="15">
      <c r="A312" s="17" t="s">
        <v>103</v>
      </c>
      <c r="B312" s="2" t="s">
        <v>104</v>
      </c>
      <c r="C312" s="32">
        <f>C311+1</f>
        <v>44084</v>
      </c>
      <c r="D312" s="31">
        <v>0.33333333333333331</v>
      </c>
      <c r="E312" s="31">
        <v>0.625</v>
      </c>
      <c r="F312" s="73"/>
      <c r="H312" s="51"/>
      <c r="I312" s="15" t="s">
        <v>48</v>
      </c>
      <c r="L312" s="68"/>
      <c r="M312"/>
    </row>
    <row r="313" spans="1:18" ht="15">
      <c r="A313" s="17" t="s">
        <v>103</v>
      </c>
      <c r="B313" s="2" t="s">
        <v>104</v>
      </c>
      <c r="C313" s="32">
        <f>C312+1</f>
        <v>44085</v>
      </c>
      <c r="D313" s="31">
        <v>0.33333333333333331</v>
      </c>
      <c r="E313" s="31">
        <v>0.625</v>
      </c>
      <c r="F313" s="73"/>
      <c r="H313" s="51"/>
      <c r="I313" s="15" t="s">
        <v>48</v>
      </c>
      <c r="L313" s="68"/>
      <c r="M313"/>
    </row>
    <row r="314" spans="1:18" ht="15">
      <c r="A314" s="17" t="s">
        <v>103</v>
      </c>
      <c r="B314" s="2" t="s">
        <v>104</v>
      </c>
      <c r="C314" s="32">
        <f>C313+3</f>
        <v>44088</v>
      </c>
      <c r="D314" s="31">
        <v>0.33333333333333331</v>
      </c>
      <c r="E314" s="31">
        <v>0.625</v>
      </c>
      <c r="F314" s="73"/>
      <c r="H314" s="51"/>
      <c r="I314" s="15" t="s">
        <v>48</v>
      </c>
      <c r="L314" s="68"/>
      <c r="M314"/>
    </row>
    <row r="315" spans="1:18" ht="15">
      <c r="A315" s="17" t="s">
        <v>103</v>
      </c>
      <c r="B315" s="2" t="s">
        <v>104</v>
      </c>
      <c r="C315" s="32">
        <f>C314+1</f>
        <v>44089</v>
      </c>
      <c r="D315" s="31">
        <v>0.33333333333333331</v>
      </c>
      <c r="E315" s="31">
        <v>0.625</v>
      </c>
      <c r="F315" s="73"/>
      <c r="H315" s="51"/>
      <c r="I315" s="15" t="s">
        <v>48</v>
      </c>
      <c r="L315" s="68"/>
      <c r="M315"/>
    </row>
    <row r="316" spans="1:18" ht="15">
      <c r="A316" s="17" t="s">
        <v>103</v>
      </c>
      <c r="B316" s="2" t="s">
        <v>104</v>
      </c>
      <c r="C316" s="32">
        <f>C315+1</f>
        <v>44090</v>
      </c>
      <c r="D316" s="31">
        <v>0.33333333333333331</v>
      </c>
      <c r="E316" s="31">
        <v>0.625</v>
      </c>
      <c r="F316" s="73"/>
      <c r="H316" s="51"/>
      <c r="I316" s="15" t="s">
        <v>48</v>
      </c>
      <c r="L316" s="68"/>
      <c r="M316"/>
    </row>
    <row r="317" spans="1:18" ht="15">
      <c r="A317" s="17" t="s">
        <v>103</v>
      </c>
      <c r="B317" s="2" t="s">
        <v>104</v>
      </c>
      <c r="C317" s="32">
        <f>C316+1</f>
        <v>44091</v>
      </c>
      <c r="D317" s="31">
        <v>0.33333333333333331</v>
      </c>
      <c r="E317" s="31">
        <v>0.625</v>
      </c>
      <c r="F317" s="73"/>
      <c r="H317" s="51"/>
      <c r="I317" s="15" t="s">
        <v>48</v>
      </c>
      <c r="L317" s="68"/>
      <c r="M317"/>
    </row>
    <row r="318" spans="1:18" ht="15">
      <c r="A318" s="17" t="s">
        <v>103</v>
      </c>
      <c r="B318" s="2" t="s">
        <v>104</v>
      </c>
      <c r="C318" s="32">
        <f>C317+1</f>
        <v>44092</v>
      </c>
      <c r="D318" s="31">
        <v>0.33333333333333331</v>
      </c>
      <c r="E318" s="31">
        <v>0.625</v>
      </c>
      <c r="F318" s="73"/>
      <c r="H318" s="51"/>
      <c r="I318" s="15" t="s">
        <v>48</v>
      </c>
      <c r="L318" s="68"/>
      <c r="M318"/>
    </row>
    <row r="319" spans="1:18" ht="15">
      <c r="A319" s="17" t="s">
        <v>103</v>
      </c>
      <c r="B319" s="2" t="s">
        <v>104</v>
      </c>
      <c r="C319" s="32">
        <f t="shared" ref="C319" si="4">C318+3</f>
        <v>44095</v>
      </c>
      <c r="D319" s="31">
        <v>0.33333333333333331</v>
      </c>
      <c r="E319" s="31">
        <v>0.625</v>
      </c>
      <c r="F319" s="17"/>
      <c r="G319" s="17"/>
      <c r="H319" s="19"/>
      <c r="I319" s="15" t="s">
        <v>48</v>
      </c>
      <c r="J319" s="17"/>
      <c r="K319" s="17"/>
      <c r="L319" s="17"/>
      <c r="M319" s="17"/>
      <c r="N319" s="17"/>
      <c r="P319" s="17"/>
      <c r="Q319" s="17"/>
      <c r="R319" s="17" t="s">
        <v>57</v>
      </c>
    </row>
    <row r="320" spans="1:18" ht="15">
      <c r="A320" s="17" t="s">
        <v>103</v>
      </c>
      <c r="B320" s="2" t="s">
        <v>104</v>
      </c>
      <c r="C320" s="32">
        <f t="shared" ref="C320:C323" si="5">C319+1</f>
        <v>44096</v>
      </c>
      <c r="D320" s="31">
        <v>0.33333333333333331</v>
      </c>
      <c r="E320" s="31">
        <v>0.625</v>
      </c>
      <c r="F320" s="17"/>
      <c r="G320" s="17"/>
      <c r="H320" s="19"/>
      <c r="I320" s="15" t="s">
        <v>48</v>
      </c>
      <c r="J320" s="17"/>
      <c r="K320" s="17"/>
      <c r="L320" s="17"/>
      <c r="M320" s="17"/>
      <c r="N320" s="17"/>
      <c r="P320" s="17"/>
      <c r="Q320" s="17"/>
      <c r="R320" s="17" t="s">
        <v>57</v>
      </c>
    </row>
    <row r="321" spans="1:18" ht="15">
      <c r="A321" s="17" t="s">
        <v>103</v>
      </c>
      <c r="B321" s="2" t="s">
        <v>104</v>
      </c>
      <c r="C321" s="32">
        <f t="shared" si="5"/>
        <v>44097</v>
      </c>
      <c r="D321" s="31">
        <v>0.33333333333333331</v>
      </c>
      <c r="E321" s="31">
        <v>0.625</v>
      </c>
      <c r="I321" s="15" t="s">
        <v>48</v>
      </c>
      <c r="M321" s="17"/>
      <c r="R321" t="s">
        <v>57</v>
      </c>
    </row>
    <row r="322" spans="1:18" ht="15">
      <c r="A322" s="17" t="s">
        <v>103</v>
      </c>
      <c r="B322" s="2" t="s">
        <v>104</v>
      </c>
      <c r="C322" s="32">
        <f t="shared" si="5"/>
        <v>44098</v>
      </c>
      <c r="D322" s="31">
        <v>0.33333333333333331</v>
      </c>
      <c r="E322" s="31">
        <v>0.625</v>
      </c>
      <c r="F322" s="73"/>
      <c r="I322" s="15" t="s">
        <v>48</v>
      </c>
    </row>
    <row r="323" spans="1:18" ht="15">
      <c r="A323" s="17" t="s">
        <v>103</v>
      </c>
      <c r="B323" s="2" t="s">
        <v>104</v>
      </c>
      <c r="C323" s="32">
        <f t="shared" si="5"/>
        <v>44099</v>
      </c>
      <c r="D323" s="31">
        <v>0.33333333333333331</v>
      </c>
      <c r="E323" s="31">
        <v>0.625</v>
      </c>
      <c r="F323" s="73"/>
      <c r="I323" s="15" t="s">
        <v>48</v>
      </c>
    </row>
    <row r="324" spans="1:18">
      <c r="D324" s="28"/>
      <c r="E324" s="28"/>
      <c r="F324" s="73"/>
    </row>
    <row r="325" spans="1:18">
      <c r="C325" s="73"/>
      <c r="D325" s="28"/>
      <c r="E325" s="28"/>
      <c r="F325" s="73"/>
    </row>
    <row r="326" spans="1:18">
      <c r="C326" s="73"/>
      <c r="D326" s="28"/>
      <c r="E326" s="28"/>
      <c r="F326" s="73"/>
    </row>
    <row r="327" spans="1:18">
      <c r="C327" s="73"/>
      <c r="D327" s="28"/>
      <c r="E327" s="28"/>
      <c r="F327" s="73"/>
    </row>
    <row r="328" spans="1:18">
      <c r="C328" s="73"/>
      <c r="D328" s="28"/>
      <c r="E328" s="28"/>
      <c r="F328" s="73"/>
    </row>
    <row r="329" spans="1:18">
      <c r="C329" s="73"/>
      <c r="D329" s="28"/>
      <c r="E329" s="28"/>
      <c r="F329" s="73"/>
    </row>
    <row r="330" spans="1:18">
      <c r="D330" s="28"/>
      <c r="E330" s="28"/>
      <c r="M330" s="17"/>
      <c r="R330" t="s">
        <v>57</v>
      </c>
    </row>
    <row r="331" spans="1:18">
      <c r="D331" s="28"/>
      <c r="E331" s="28"/>
      <c r="M331" s="17"/>
      <c r="R331" t="s">
        <v>57</v>
      </c>
    </row>
    <row r="332" spans="1:18">
      <c r="D332" s="28"/>
      <c r="E332" s="28"/>
      <c r="M332" s="17"/>
      <c r="R332" t="s">
        <v>57</v>
      </c>
    </row>
    <row r="333" spans="1:18" ht="15">
      <c r="E333" s="5" t="str">
        <f t="shared" ref="E333:E361" si="6">IF(B333="","",B333)</f>
        <v/>
      </c>
      <c r="M333" s="17"/>
    </row>
    <row r="334" spans="1:18" ht="15">
      <c r="E334" s="5" t="str">
        <f t="shared" si="6"/>
        <v/>
      </c>
      <c r="M334" s="17"/>
    </row>
    <row r="335" spans="1:18" ht="15">
      <c r="E335" s="5" t="str">
        <f t="shared" si="6"/>
        <v/>
      </c>
      <c r="M335" s="17"/>
    </row>
    <row r="336" spans="1:18" ht="15">
      <c r="E336" s="5" t="str">
        <f t="shared" si="6"/>
        <v/>
      </c>
      <c r="M336" s="17"/>
    </row>
    <row r="337" spans="5:13" ht="15">
      <c r="E337" s="5" t="str">
        <f t="shared" si="6"/>
        <v/>
      </c>
      <c r="M337" s="17"/>
    </row>
    <row r="338" spans="5:13" ht="15">
      <c r="E338" s="5" t="str">
        <f t="shared" si="6"/>
        <v/>
      </c>
      <c r="M338" s="17"/>
    </row>
    <row r="339" spans="5:13" ht="15">
      <c r="E339" s="5" t="str">
        <f t="shared" si="6"/>
        <v/>
      </c>
      <c r="M339" s="17"/>
    </row>
    <row r="340" spans="5:13" ht="15">
      <c r="E340" s="5" t="str">
        <f t="shared" si="6"/>
        <v/>
      </c>
      <c r="M340" s="17"/>
    </row>
    <row r="341" spans="5:13" ht="15">
      <c r="E341" s="5" t="str">
        <f t="shared" si="6"/>
        <v/>
      </c>
      <c r="M341" s="17"/>
    </row>
    <row r="342" spans="5:13" ht="15">
      <c r="E342" s="5" t="str">
        <f t="shared" si="6"/>
        <v/>
      </c>
      <c r="M342" s="17"/>
    </row>
    <row r="343" spans="5:13" ht="15">
      <c r="E343" s="5" t="str">
        <f t="shared" si="6"/>
        <v/>
      </c>
      <c r="M343" s="17"/>
    </row>
    <row r="344" spans="5:13" ht="15">
      <c r="E344" s="5" t="str">
        <f t="shared" si="6"/>
        <v/>
      </c>
      <c r="M344" s="17"/>
    </row>
    <row r="345" spans="5:13" ht="15">
      <c r="E345" s="5" t="str">
        <f t="shared" si="6"/>
        <v/>
      </c>
      <c r="M345" s="17"/>
    </row>
    <row r="346" spans="5:13" ht="15">
      <c r="E346" s="5" t="str">
        <f t="shared" si="6"/>
        <v/>
      </c>
      <c r="M346" s="17"/>
    </row>
    <row r="347" spans="5:13" ht="15">
      <c r="E347" s="5" t="str">
        <f t="shared" si="6"/>
        <v/>
      </c>
      <c r="M347" s="17"/>
    </row>
    <row r="348" spans="5:13" ht="15">
      <c r="E348" s="5" t="str">
        <f t="shared" si="6"/>
        <v/>
      </c>
      <c r="M348" s="17"/>
    </row>
    <row r="349" spans="5:13" ht="15">
      <c r="E349" s="5" t="str">
        <f t="shared" si="6"/>
        <v/>
      </c>
      <c r="M349" s="17"/>
    </row>
    <row r="350" spans="5:13" ht="15">
      <c r="E350" s="5" t="str">
        <f t="shared" si="6"/>
        <v/>
      </c>
      <c r="M350" s="17"/>
    </row>
    <row r="351" spans="5:13" ht="15">
      <c r="E351" s="5" t="str">
        <f t="shared" si="6"/>
        <v/>
      </c>
      <c r="M351" s="17"/>
    </row>
    <row r="352" spans="5:13" ht="15">
      <c r="E352" s="5" t="str">
        <f t="shared" si="6"/>
        <v/>
      </c>
      <c r="M352" s="17"/>
    </row>
    <row r="353" spans="5:13" ht="15">
      <c r="E353" s="5" t="str">
        <f t="shared" si="6"/>
        <v/>
      </c>
      <c r="M353" s="17"/>
    </row>
    <row r="354" spans="5:13" ht="15">
      <c r="E354" s="5" t="str">
        <f t="shared" si="6"/>
        <v/>
      </c>
      <c r="M354" s="17"/>
    </row>
    <row r="355" spans="5:13" ht="15">
      <c r="E355" s="5" t="str">
        <f t="shared" si="6"/>
        <v/>
      </c>
      <c r="M355" s="17"/>
    </row>
    <row r="356" spans="5:13" ht="15">
      <c r="E356" s="5" t="str">
        <f t="shared" si="6"/>
        <v/>
      </c>
      <c r="M356" s="17"/>
    </row>
    <row r="357" spans="5:13" ht="15">
      <c r="E357" s="5" t="str">
        <f t="shared" si="6"/>
        <v/>
      </c>
      <c r="M357" s="17"/>
    </row>
    <row r="358" spans="5:13" ht="15">
      <c r="E358" s="5" t="str">
        <f t="shared" si="6"/>
        <v/>
      </c>
      <c r="M358" s="17"/>
    </row>
    <row r="359" spans="5:13" ht="15">
      <c r="E359" s="5" t="str">
        <f t="shared" si="6"/>
        <v/>
      </c>
      <c r="M359" s="17"/>
    </row>
    <row r="360" spans="5:13" ht="15">
      <c r="E360" s="5" t="str">
        <f t="shared" si="6"/>
        <v/>
      </c>
      <c r="M360" s="17"/>
    </row>
    <row r="361" spans="5:13" ht="15">
      <c r="E361" s="5" t="str">
        <f t="shared" si="6"/>
        <v/>
      </c>
      <c r="M361" s="17"/>
    </row>
    <row r="362" spans="5:13" ht="15">
      <c r="E362" s="5" t="str">
        <f t="shared" ref="E362:E393" si="7">IF(B362="","",B362)</f>
        <v/>
      </c>
      <c r="M362" s="17"/>
    </row>
    <row r="363" spans="5:13" ht="15">
      <c r="E363" s="5" t="str">
        <f t="shared" si="7"/>
        <v/>
      </c>
      <c r="M363" s="17"/>
    </row>
    <row r="364" spans="5:13" ht="15">
      <c r="E364" s="5" t="str">
        <f t="shared" si="7"/>
        <v/>
      </c>
      <c r="M364" s="17"/>
    </row>
    <row r="365" spans="5:13" ht="15">
      <c r="E365" s="5" t="str">
        <f t="shared" si="7"/>
        <v/>
      </c>
      <c r="M365" s="17"/>
    </row>
    <row r="366" spans="5:13" ht="15">
      <c r="E366" s="5" t="str">
        <f t="shared" si="7"/>
        <v/>
      </c>
      <c r="M366" s="17"/>
    </row>
    <row r="367" spans="5:13" ht="15">
      <c r="E367" s="5" t="str">
        <f t="shared" si="7"/>
        <v/>
      </c>
      <c r="M367" s="17"/>
    </row>
    <row r="368" spans="5:13" ht="15">
      <c r="E368" s="5" t="str">
        <f t="shared" si="7"/>
        <v/>
      </c>
      <c r="M368" s="17"/>
    </row>
    <row r="369" spans="5:13" ht="15">
      <c r="E369" s="5" t="str">
        <f t="shared" si="7"/>
        <v/>
      </c>
      <c r="M369" s="17"/>
    </row>
    <row r="370" spans="5:13" ht="15">
      <c r="E370" s="5" t="str">
        <f t="shared" si="7"/>
        <v/>
      </c>
      <c r="M370" s="17"/>
    </row>
    <row r="371" spans="5:13" ht="15">
      <c r="E371" s="5" t="str">
        <f t="shared" si="7"/>
        <v/>
      </c>
      <c r="M371" s="17"/>
    </row>
    <row r="372" spans="5:13" ht="15">
      <c r="E372" s="5" t="str">
        <f t="shared" si="7"/>
        <v/>
      </c>
      <c r="M372" s="17"/>
    </row>
    <row r="373" spans="5:13" ht="15">
      <c r="E373" s="5" t="str">
        <f t="shared" si="7"/>
        <v/>
      </c>
      <c r="M373" s="17"/>
    </row>
    <row r="374" spans="5:13" ht="15">
      <c r="E374" s="5" t="str">
        <f t="shared" si="7"/>
        <v/>
      </c>
      <c r="M374" s="17"/>
    </row>
    <row r="375" spans="5:13" ht="15">
      <c r="E375" s="5" t="str">
        <f t="shared" si="7"/>
        <v/>
      </c>
      <c r="M375" s="17"/>
    </row>
    <row r="376" spans="5:13" ht="15">
      <c r="E376" s="5" t="str">
        <f t="shared" si="7"/>
        <v/>
      </c>
      <c r="M376" s="17"/>
    </row>
    <row r="377" spans="5:13" ht="15">
      <c r="E377" s="5" t="str">
        <f t="shared" si="7"/>
        <v/>
      </c>
      <c r="M377" s="17"/>
    </row>
    <row r="378" spans="5:13" ht="15">
      <c r="E378" s="5" t="str">
        <f t="shared" si="7"/>
        <v/>
      </c>
      <c r="M378" s="17"/>
    </row>
    <row r="379" spans="5:13" ht="15">
      <c r="E379" s="5" t="str">
        <f t="shared" si="7"/>
        <v/>
      </c>
      <c r="M379" s="17"/>
    </row>
    <row r="380" spans="5:13" ht="15">
      <c r="E380" s="5" t="str">
        <f t="shared" si="7"/>
        <v/>
      </c>
      <c r="M380" s="17"/>
    </row>
    <row r="381" spans="5:13" ht="15">
      <c r="E381" s="5" t="str">
        <f t="shared" si="7"/>
        <v/>
      </c>
      <c r="M381" s="17"/>
    </row>
    <row r="382" spans="5:13" ht="15">
      <c r="E382" s="5" t="str">
        <f t="shared" si="7"/>
        <v/>
      </c>
      <c r="M382" s="17"/>
    </row>
    <row r="383" spans="5:13" ht="15">
      <c r="E383" s="5" t="str">
        <f t="shared" si="7"/>
        <v/>
      </c>
      <c r="M383" s="17"/>
    </row>
    <row r="384" spans="5:13" ht="15">
      <c r="E384" s="5" t="str">
        <f t="shared" si="7"/>
        <v/>
      </c>
      <c r="M384" s="17"/>
    </row>
    <row r="385" spans="5:13" ht="15">
      <c r="E385" s="5" t="str">
        <f t="shared" si="7"/>
        <v/>
      </c>
      <c r="M385" s="17"/>
    </row>
    <row r="386" spans="5:13" ht="15">
      <c r="E386" s="5" t="str">
        <f t="shared" si="7"/>
        <v/>
      </c>
      <c r="M386" s="17"/>
    </row>
    <row r="387" spans="5:13" ht="15">
      <c r="E387" s="5" t="str">
        <f t="shared" si="7"/>
        <v/>
      </c>
      <c r="M387" s="17"/>
    </row>
    <row r="388" spans="5:13" ht="15">
      <c r="E388" s="5" t="str">
        <f t="shared" si="7"/>
        <v/>
      </c>
      <c r="M388" s="17"/>
    </row>
    <row r="389" spans="5:13" ht="15">
      <c r="E389" s="5" t="str">
        <f t="shared" si="7"/>
        <v/>
      </c>
      <c r="M389" s="17"/>
    </row>
    <row r="390" spans="5:13" ht="15">
      <c r="E390" s="5" t="str">
        <f t="shared" si="7"/>
        <v/>
      </c>
      <c r="M390" s="17"/>
    </row>
    <row r="391" spans="5:13" ht="15">
      <c r="E391" s="5" t="str">
        <f t="shared" si="7"/>
        <v/>
      </c>
      <c r="M391" s="17"/>
    </row>
    <row r="392" spans="5:13" ht="15">
      <c r="E392" s="5" t="str">
        <f t="shared" si="7"/>
        <v/>
      </c>
      <c r="M392" s="17"/>
    </row>
    <row r="393" spans="5:13" ht="15">
      <c r="E393" s="5" t="str">
        <f t="shared" si="7"/>
        <v/>
      </c>
      <c r="M393" s="17"/>
    </row>
    <row r="394" spans="5:13" ht="15">
      <c r="E394" s="5" t="str">
        <f t="shared" ref="E394:E416" si="8">IF(B394="","",B394)</f>
        <v/>
      </c>
      <c r="M394" s="17"/>
    </row>
    <row r="395" spans="5:13" ht="15">
      <c r="E395" s="5" t="str">
        <f t="shared" si="8"/>
        <v/>
      </c>
      <c r="M395" s="17"/>
    </row>
    <row r="396" spans="5:13" ht="15">
      <c r="E396" s="5" t="str">
        <f t="shared" si="8"/>
        <v/>
      </c>
      <c r="M396" s="17"/>
    </row>
    <row r="397" spans="5:13" ht="15">
      <c r="E397" s="5" t="str">
        <f t="shared" si="8"/>
        <v/>
      </c>
      <c r="M397" s="17"/>
    </row>
    <row r="398" spans="5:13" ht="15">
      <c r="E398" s="5" t="str">
        <f t="shared" si="8"/>
        <v/>
      </c>
      <c r="M398" s="17"/>
    </row>
    <row r="399" spans="5:13" ht="15">
      <c r="E399" s="5" t="str">
        <f t="shared" si="8"/>
        <v/>
      </c>
      <c r="M399" s="17"/>
    </row>
    <row r="400" spans="5:13" ht="15">
      <c r="E400" s="5" t="str">
        <f t="shared" si="8"/>
        <v/>
      </c>
      <c r="M400" s="17"/>
    </row>
    <row r="401" spans="5:13" ht="15">
      <c r="E401" s="5" t="str">
        <f t="shared" si="8"/>
        <v/>
      </c>
      <c r="M401" s="17"/>
    </row>
    <row r="402" spans="5:13" ht="15">
      <c r="E402" s="5" t="str">
        <f t="shared" si="8"/>
        <v/>
      </c>
      <c r="M402" s="17"/>
    </row>
    <row r="403" spans="5:13" ht="15">
      <c r="E403" s="5" t="str">
        <f t="shared" si="8"/>
        <v/>
      </c>
      <c r="M403" s="17"/>
    </row>
    <row r="404" spans="5:13" ht="15">
      <c r="E404" s="5" t="str">
        <f t="shared" si="8"/>
        <v/>
      </c>
      <c r="M404" s="17"/>
    </row>
    <row r="405" spans="5:13" ht="15">
      <c r="E405" s="5" t="str">
        <f t="shared" si="8"/>
        <v/>
      </c>
      <c r="M405" s="17"/>
    </row>
    <row r="406" spans="5:13" ht="15">
      <c r="E406" s="5" t="str">
        <f t="shared" si="8"/>
        <v/>
      </c>
      <c r="M406" s="17"/>
    </row>
    <row r="407" spans="5:13" ht="15">
      <c r="E407" s="5" t="str">
        <f t="shared" si="8"/>
        <v/>
      </c>
      <c r="M407" s="17"/>
    </row>
    <row r="408" spans="5:13" ht="15">
      <c r="E408" s="5" t="str">
        <f t="shared" si="8"/>
        <v/>
      </c>
      <c r="M408" s="17"/>
    </row>
    <row r="409" spans="5:13" ht="15">
      <c r="E409" s="5" t="str">
        <f t="shared" si="8"/>
        <v/>
      </c>
      <c r="M409" s="17"/>
    </row>
    <row r="410" spans="5:13" ht="15">
      <c r="E410" s="5" t="str">
        <f t="shared" si="8"/>
        <v/>
      </c>
      <c r="M410" s="17"/>
    </row>
    <row r="411" spans="5:13" ht="15">
      <c r="E411" s="5" t="str">
        <f t="shared" si="8"/>
        <v/>
      </c>
      <c r="M411" s="17"/>
    </row>
    <row r="412" spans="5:13" ht="15">
      <c r="E412" s="5" t="str">
        <f t="shared" si="8"/>
        <v/>
      </c>
      <c r="M412" s="17"/>
    </row>
    <row r="413" spans="5:13" ht="15">
      <c r="E413" s="5" t="str">
        <f t="shared" si="8"/>
        <v/>
      </c>
      <c r="M413" s="17"/>
    </row>
    <row r="414" spans="5:13" ht="15">
      <c r="E414" s="5" t="str">
        <f t="shared" si="8"/>
        <v/>
      </c>
      <c r="M414" s="17"/>
    </row>
    <row r="415" spans="5:13" ht="15">
      <c r="E415" s="5" t="str">
        <f t="shared" si="8"/>
        <v/>
      </c>
      <c r="M415" s="17"/>
    </row>
    <row r="416" spans="5:13" ht="15">
      <c r="E416" s="5" t="str">
        <f t="shared" si="8"/>
        <v/>
      </c>
    </row>
  </sheetData>
  <hyperlinks>
    <hyperlink ref="B17" location="Forelæsninger_symposier" display="Forelæsninger og symposier"/>
    <hyperlink ref="B18" location="Øre_næse_hals" display="Øre-Næse-Hals"/>
    <hyperlink ref="B19" location="Oftalmologi" display="Oftalmologi"/>
    <hyperlink ref="B20" location="Psyk_klinik" display="Klinikophold"/>
    <hyperlink ref="B21" location="Intro_klinikophold" display="Introduktion til klinikophold"/>
    <hyperlink ref="B22" location="Neurologisk_færdighed" display="Neurologisk færdighedstræning"/>
    <hyperlink ref="B23" location="Neuroradiologi" display="Neuroradiologi"/>
    <hyperlink ref="B24" location="Neurofysiologi" display="Neurofysiologi"/>
    <hyperlink ref="B25" location="Eksam_neurologi" display="Eksaminatorisk klinik - neurologi"/>
    <hyperlink ref="B26" location="Eksaminatorisk_neurokirurgi" display="Eksaminatorisk klinik - neurokirurgi"/>
    <hyperlink ref="B27" location="Neuroklinik" display="Neuroklinik"/>
    <hyperlink ref="B28" location="Neurofag" display="Neurofag TBL"/>
    <hyperlink ref="B29" location="Nuklearmedicin" display="Parkinsons sygdom og demens - nuklearmedicinsk diagnostik"/>
    <hyperlink ref="B30" location="Intro_psykiatri" display="Introduktion til klinikophold psykiatri"/>
    <hyperlink ref="B31" location="Psykiatri_TBL" display="TBL psykiatri"/>
    <hyperlink ref="B32" location="Journal_klinik" display="Journal Club"/>
    <hyperlink ref="B33" location="Kommunikation" display="Kommunikation - Funktionelle lidelser"/>
    <hyperlink ref="B34" location="'04semesterHold1-16'!A897" display="Kursus i ledelse"/>
  </hyperlinks>
  <pageMargins left="0.7" right="0.7" top="0.75" bottom="0.75" header="0.3" footer="0.3"/>
  <pageSetup paperSize="8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ThisWorkbook.KonverterOgUpload">
                <anchor moveWithCells="1" sizeWithCells="1">
                  <from>
                    <xdr:col>18</xdr:col>
                    <xdr:colOff>76200</xdr:colOff>
                    <xdr:row>9</xdr:row>
                    <xdr:rowOff>0</xdr:rowOff>
                  </from>
                  <to>
                    <xdr:col>19</xdr:col>
                    <xdr:colOff>514350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0]!ThisWorkbook.KontrollerData">
                <anchor moveWithCells="1" sizeWithCells="1">
                  <from>
                    <xdr:col>18</xdr:col>
                    <xdr:colOff>76200</xdr:colOff>
                    <xdr:row>13</xdr:row>
                    <xdr:rowOff>76200</xdr:rowOff>
                  </from>
                  <to>
                    <xdr:col>19</xdr:col>
                    <xdr:colOff>514350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16</vt:i4>
      </vt:variant>
    </vt:vector>
  </HeadingPairs>
  <TitlesOfParts>
    <vt:vector size="17" baseType="lpstr">
      <vt:lpstr>04semesterHold1-16</vt:lpstr>
      <vt:lpstr>Eksam_neurologi</vt:lpstr>
      <vt:lpstr>Eksaminatorisk_neurokirurgi</vt:lpstr>
      <vt:lpstr>Eksaminatorisk_neurologi</vt:lpstr>
      <vt:lpstr>Intro_klinikophold</vt:lpstr>
      <vt:lpstr>Intro_psykiatri</vt:lpstr>
      <vt:lpstr>Kommunikation</vt:lpstr>
      <vt:lpstr>Neurofag</vt:lpstr>
      <vt:lpstr>Neurofysiologi</vt:lpstr>
      <vt:lpstr>Neuroklinik</vt:lpstr>
      <vt:lpstr>Neurologisk_færdighed</vt:lpstr>
      <vt:lpstr>Neuroradiologi</vt:lpstr>
      <vt:lpstr>Nuklearmedicin</vt:lpstr>
      <vt:lpstr>Oftalmologi</vt:lpstr>
      <vt:lpstr>Psyk_klinik</vt:lpstr>
      <vt:lpstr>Psykiatri_TBL</vt:lpstr>
      <vt:lpstr>Øre_næse_hals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Christian Ravn Olesen</cp:lastModifiedBy>
  <cp:lastPrinted>2018-07-24T08:55:31Z</cp:lastPrinted>
  <dcterms:created xsi:type="dcterms:W3CDTF">2016-09-11T21:52:46Z</dcterms:created>
  <dcterms:modified xsi:type="dcterms:W3CDTF">2019-02-20T06:27:40Z</dcterms:modified>
</cp:coreProperties>
</file>