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HE_UDDANNELSES-OMR\2 Medicin\BA og KA\LAESEPLAN\KANDIDAT\Laeseplan Foraar 2019\Excelskemaer F19\SkemaProgram\ics\"/>
    </mc:Choice>
  </mc:AlternateContent>
  <bookViews>
    <workbookView xWindow="14400" yWindow="465" windowWidth="9600" windowHeight="9135"/>
  </bookViews>
  <sheets>
    <sheet name="04semesterHold1-16" sheetId="3" r:id="rId1"/>
  </sheets>
  <definedNames>
    <definedName name="Eksam_neurologi">'04semesterHold1-16'!$B$599</definedName>
    <definedName name="Eksaminatorisk_neurokirurgi">'04semesterHold1-16'!$B$580</definedName>
    <definedName name="Eksaminatorisk_neurologi">'04semesterHold1-16'!$B$580</definedName>
    <definedName name="Forelæsninger_symposier">'04semesterHold1-16'!$B$43</definedName>
    <definedName name="Intro_klinikophold">'04semesterHold1-16'!$B$533</definedName>
    <definedName name="Intro_psykiatri">'04semesterHold1-16'!$B$731</definedName>
    <definedName name="Journal_klinik">'04semesterHold1-16'!$B$891</definedName>
    <definedName name="Kommunikation">'04semesterHold1-16'!$B$902</definedName>
    <definedName name="Ledelse">'04semesterHold1-16'!$B$920</definedName>
    <definedName name="Neurofag">'04semesterHold1-16'!$B$707</definedName>
    <definedName name="Neurofysiologi">'04semesterHold1-16'!$B$561</definedName>
    <definedName name="Neuroklinik">'04semesterHold1-16'!$B$618</definedName>
    <definedName name="Neurologisk_færdighed">'04semesterHold1-16'!$B$540</definedName>
    <definedName name="Neuroradiologi">'04semesterHold1-16'!$B$551</definedName>
    <definedName name="Nuklearmedicin">'04semesterHold1-16'!$B$725</definedName>
    <definedName name="Oftalmologi">'04semesterHold1-16'!$B$466</definedName>
    <definedName name="Psyk_klinik">'04semesterHold1-16'!$B$803</definedName>
    <definedName name="Psykiatri_TBL">'04semesterHold1-16'!$B$753</definedName>
    <definedName name="Øre_næse_hals">'04semesterHold1-16'!$B$138</definedName>
  </definedNames>
  <calcPr calcId="162913"/>
</workbook>
</file>

<file path=xl/calcChain.xml><?xml version="1.0" encoding="utf-8"?>
<calcChain xmlns="http://schemas.openxmlformats.org/spreadsheetml/2006/main">
  <c r="B705" i="3" l="1"/>
  <c r="B681" i="3"/>
  <c r="C681" i="3" s="1"/>
  <c r="C682" i="3" s="1"/>
  <c r="C683" i="3" s="1"/>
  <c r="C686" i="3" s="1"/>
  <c r="C687" i="3" s="1"/>
  <c r="C688" i="3" s="1"/>
  <c r="B690" i="3"/>
  <c r="B689" i="3"/>
  <c r="B684" i="3"/>
  <c r="B670" i="3"/>
  <c r="C619" i="3"/>
  <c r="C620" i="3" s="1"/>
  <c r="C621" i="3" s="1"/>
  <c r="C622" i="3" s="1"/>
  <c r="C623" i="3" s="1"/>
  <c r="B665" i="3"/>
  <c r="B644" i="3"/>
  <c r="B623" i="3"/>
  <c r="B137" i="3"/>
  <c r="C936" i="3"/>
  <c r="C937" i="3"/>
  <c r="C938" i="3"/>
  <c r="C935" i="3"/>
  <c r="B936" i="3"/>
  <c r="B937" i="3"/>
  <c r="B938" i="3"/>
  <c r="B935" i="3"/>
  <c r="B868" i="3"/>
  <c r="B864" i="3"/>
  <c r="B865" i="3"/>
  <c r="B866" i="3"/>
  <c r="B867" i="3"/>
  <c r="B559" i="3"/>
  <c r="C559" i="3" s="1"/>
  <c r="B729" i="3"/>
  <c r="C729" i="3" s="1"/>
  <c r="B628" i="3"/>
  <c r="B683" i="3"/>
  <c r="B682" i="3"/>
  <c r="C926" i="3"/>
  <c r="B926" i="3"/>
  <c r="P916" i="3"/>
  <c r="P917" i="3" s="1"/>
  <c r="C917" i="3" s="1"/>
  <c r="P912" i="3"/>
  <c r="P908" i="3"/>
  <c r="P909" i="3" s="1"/>
  <c r="C909" i="3" s="1"/>
  <c r="P904" i="3"/>
  <c r="P717" i="3"/>
  <c r="P713" i="3"/>
  <c r="P714" i="3" s="1"/>
  <c r="P709" i="3"/>
  <c r="P710" i="3" s="1"/>
  <c r="P557" i="3"/>
  <c r="P556" i="3"/>
  <c r="P555" i="3"/>
  <c r="P554" i="3"/>
  <c r="P553" i="3"/>
  <c r="P542" i="3"/>
  <c r="P544" i="3" s="1"/>
  <c r="P546" i="3" s="1"/>
  <c r="P535" i="3"/>
  <c r="P536" i="3" s="1"/>
  <c r="B41" i="3"/>
  <c r="C41" i="3" s="1"/>
  <c r="B40" i="3"/>
  <c r="C40" i="3" s="1"/>
  <c r="B39" i="3"/>
  <c r="C39" i="3" s="1"/>
  <c r="B36" i="3"/>
  <c r="C36" i="3" s="1"/>
  <c r="B37" i="3"/>
  <c r="C37" i="3" s="1"/>
  <c r="B38" i="3"/>
  <c r="C38" i="3" s="1"/>
  <c r="P55" i="3"/>
  <c r="P60" i="3" s="1"/>
  <c r="P56" i="3"/>
  <c r="P61" i="3" s="1"/>
  <c r="P66" i="3" s="1"/>
  <c r="P57" i="3"/>
  <c r="P62" i="3" s="1"/>
  <c r="P54" i="3"/>
  <c r="P59" i="3" s="1"/>
  <c r="P64" i="3" s="1"/>
  <c r="P45" i="3"/>
  <c r="P46" i="3" s="1"/>
  <c r="P47" i="3" s="1"/>
  <c r="I785" i="3"/>
  <c r="B135" i="3"/>
  <c r="C135" i="3" s="1"/>
  <c r="C903" i="3"/>
  <c r="C921" i="3"/>
  <c r="E152" i="3"/>
  <c r="E157" i="3" s="1"/>
  <c r="E161" i="3" s="1"/>
  <c r="E166" i="3" s="1"/>
  <c r="E172" i="3" s="1"/>
  <c r="E177" i="3" s="1"/>
  <c r="E181" i="3" s="1"/>
  <c r="E186" i="3" s="1"/>
  <c r="E192" i="3" s="1"/>
  <c r="E197" i="3" s="1"/>
  <c r="E201" i="3" s="1"/>
  <c r="E206" i="3" s="1"/>
  <c r="E212" i="3" s="1"/>
  <c r="E217" i="3" s="1"/>
  <c r="R755" i="3"/>
  <c r="R757" i="3" s="1"/>
  <c r="P755" i="3"/>
  <c r="B755" i="3"/>
  <c r="B94" i="3"/>
  <c r="C94" i="3" s="1"/>
  <c r="B686" i="3"/>
  <c r="C922" i="3"/>
  <c r="C923" i="3"/>
  <c r="C924" i="3"/>
  <c r="C925" i="3"/>
  <c r="C927" i="3"/>
  <c r="C928" i="3"/>
  <c r="C929" i="3"/>
  <c r="C930" i="3"/>
  <c r="C931" i="3"/>
  <c r="C932" i="3"/>
  <c r="B922" i="3"/>
  <c r="B923" i="3"/>
  <c r="B924" i="3"/>
  <c r="B925" i="3"/>
  <c r="B927" i="3"/>
  <c r="B928" i="3"/>
  <c r="B929" i="3"/>
  <c r="B930" i="3"/>
  <c r="B931" i="3"/>
  <c r="B932" i="3"/>
  <c r="B921" i="3"/>
  <c r="C907" i="3"/>
  <c r="C911" i="3"/>
  <c r="C915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03" i="3"/>
  <c r="P895" i="3"/>
  <c r="C895" i="3" s="1"/>
  <c r="P897" i="3"/>
  <c r="C897" i="3" s="1"/>
  <c r="P899" i="3"/>
  <c r="C899" i="3" s="1"/>
  <c r="P893" i="3"/>
  <c r="C893" i="3" s="1"/>
  <c r="C894" i="3"/>
  <c r="C896" i="3"/>
  <c r="C898" i="3"/>
  <c r="C892" i="3"/>
  <c r="B893" i="3"/>
  <c r="B894" i="3"/>
  <c r="B895" i="3"/>
  <c r="B896" i="3"/>
  <c r="B897" i="3"/>
  <c r="B898" i="3"/>
  <c r="B899" i="3"/>
  <c r="B892" i="3"/>
  <c r="C869" i="3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44" i="3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24" i="3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04" i="3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A791" i="3"/>
  <c r="I791" i="3"/>
  <c r="B790" i="3"/>
  <c r="C790" i="3" s="1"/>
  <c r="A779" i="3"/>
  <c r="I779" i="3"/>
  <c r="I781" i="3" s="1"/>
  <c r="B781" i="3" s="1"/>
  <c r="C781" i="3" s="1"/>
  <c r="P773" i="3"/>
  <c r="B778" i="3"/>
  <c r="P778" i="3"/>
  <c r="B766" i="3"/>
  <c r="C766" i="3" s="1"/>
  <c r="I757" i="3"/>
  <c r="I758" i="3" s="1"/>
  <c r="B758" i="3" s="1"/>
  <c r="C758" i="3" s="1"/>
  <c r="B754" i="3"/>
  <c r="C754" i="3" s="1"/>
  <c r="A757" i="3"/>
  <c r="B765" i="3"/>
  <c r="C765" i="3" s="1"/>
  <c r="B777" i="3"/>
  <c r="C777" i="3" s="1"/>
  <c r="B789" i="3"/>
  <c r="C789" i="3" s="1"/>
  <c r="B747" i="3"/>
  <c r="C747" i="3" s="1"/>
  <c r="C748" i="3" s="1"/>
  <c r="C749" i="3" s="1"/>
  <c r="C750" i="3" s="1"/>
  <c r="B742" i="3"/>
  <c r="C742" i="3" s="1"/>
  <c r="C743" i="3" s="1"/>
  <c r="C744" i="3" s="1"/>
  <c r="C745" i="3" s="1"/>
  <c r="B737" i="3"/>
  <c r="C737" i="3" s="1"/>
  <c r="C738" i="3" s="1"/>
  <c r="C739" i="3" s="1"/>
  <c r="C740" i="3" s="1"/>
  <c r="B732" i="3"/>
  <c r="C732" i="3" s="1"/>
  <c r="C733" i="3" s="1"/>
  <c r="C734" i="3" s="1"/>
  <c r="C735" i="3" s="1"/>
  <c r="I733" i="3"/>
  <c r="B733" i="3" s="1"/>
  <c r="B736" i="3"/>
  <c r="I738" i="3"/>
  <c r="B741" i="3"/>
  <c r="I743" i="3"/>
  <c r="B743" i="3" s="1"/>
  <c r="B746" i="3"/>
  <c r="I748" i="3"/>
  <c r="B748" i="3" s="1"/>
  <c r="D750" i="3"/>
  <c r="D749" i="3"/>
  <c r="D748" i="3"/>
  <c r="D745" i="3"/>
  <c r="D744" i="3"/>
  <c r="D743" i="3"/>
  <c r="D740" i="3"/>
  <c r="D739" i="3"/>
  <c r="D738" i="3"/>
  <c r="D735" i="3"/>
  <c r="D734" i="3"/>
  <c r="D733" i="3"/>
  <c r="B728" i="3"/>
  <c r="C728" i="3" s="1"/>
  <c r="B727" i="3"/>
  <c r="C727" i="3" s="1"/>
  <c r="B726" i="3"/>
  <c r="C726" i="3" s="1"/>
  <c r="B709" i="3"/>
  <c r="C709" i="3" s="1"/>
  <c r="B710" i="3"/>
  <c r="B712" i="3"/>
  <c r="C712" i="3" s="1"/>
  <c r="B713" i="3"/>
  <c r="B714" i="3"/>
  <c r="B716" i="3"/>
  <c r="C716" i="3" s="1"/>
  <c r="B717" i="3"/>
  <c r="B718" i="3"/>
  <c r="C718" i="3" s="1"/>
  <c r="B720" i="3"/>
  <c r="C720" i="3" s="1"/>
  <c r="B722" i="3"/>
  <c r="C722" i="3" s="1"/>
  <c r="B721" i="3"/>
  <c r="C721" i="3" s="1"/>
  <c r="B708" i="3"/>
  <c r="C708" i="3" s="1"/>
  <c r="B704" i="3"/>
  <c r="B42" i="3"/>
  <c r="C42" i="3" s="1"/>
  <c r="B620" i="3"/>
  <c r="B621" i="3"/>
  <c r="B622" i="3"/>
  <c r="B625" i="3"/>
  <c r="B626" i="3"/>
  <c r="B627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1" i="3"/>
  <c r="B662" i="3"/>
  <c r="B663" i="3"/>
  <c r="B664" i="3"/>
  <c r="B666" i="3"/>
  <c r="B667" i="3"/>
  <c r="B668" i="3"/>
  <c r="B669" i="3"/>
  <c r="B671" i="3"/>
  <c r="B672" i="3"/>
  <c r="B673" i="3"/>
  <c r="B674" i="3"/>
  <c r="B675" i="3"/>
  <c r="B676" i="3"/>
  <c r="B677" i="3"/>
  <c r="B678" i="3"/>
  <c r="B679" i="3"/>
  <c r="B687" i="3"/>
  <c r="B688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619" i="3"/>
  <c r="I615" i="3"/>
  <c r="B615" i="3" s="1"/>
  <c r="C615" i="3" s="1"/>
  <c r="E601" i="3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D601" i="3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A601" i="3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B614" i="3"/>
  <c r="C614" i="3" s="1"/>
  <c r="I613" i="3"/>
  <c r="B613" i="3" s="1"/>
  <c r="C613" i="3" s="1"/>
  <c r="B612" i="3"/>
  <c r="C612" i="3" s="1"/>
  <c r="I611" i="3"/>
  <c r="B611" i="3" s="1"/>
  <c r="C611" i="3" s="1"/>
  <c r="B610" i="3"/>
  <c r="C610" i="3" s="1"/>
  <c r="I609" i="3"/>
  <c r="B609" i="3" s="1"/>
  <c r="C609" i="3" s="1"/>
  <c r="B608" i="3"/>
  <c r="C608" i="3" s="1"/>
  <c r="I607" i="3"/>
  <c r="B607" i="3" s="1"/>
  <c r="C607" i="3" s="1"/>
  <c r="B606" i="3"/>
  <c r="C606" i="3" s="1"/>
  <c r="I605" i="3"/>
  <c r="B605" i="3" s="1"/>
  <c r="C605" i="3" s="1"/>
  <c r="B604" i="3"/>
  <c r="C604" i="3" s="1"/>
  <c r="I603" i="3"/>
  <c r="B603" i="3" s="1"/>
  <c r="C603" i="3" s="1"/>
  <c r="B602" i="3"/>
  <c r="C602" i="3" s="1"/>
  <c r="I601" i="3"/>
  <c r="B601" i="3" s="1"/>
  <c r="C601" i="3" s="1"/>
  <c r="B600" i="3"/>
  <c r="C600" i="3" s="1"/>
  <c r="I582" i="3"/>
  <c r="B582" i="3" s="1"/>
  <c r="C582" i="3" s="1"/>
  <c r="B583" i="3"/>
  <c r="C583" i="3" s="1"/>
  <c r="I584" i="3"/>
  <c r="B584" i="3" s="1"/>
  <c r="C584" i="3" s="1"/>
  <c r="B585" i="3"/>
  <c r="C585" i="3" s="1"/>
  <c r="I586" i="3"/>
  <c r="B586" i="3" s="1"/>
  <c r="C586" i="3" s="1"/>
  <c r="B587" i="3"/>
  <c r="C587" i="3" s="1"/>
  <c r="I588" i="3"/>
  <c r="B588" i="3" s="1"/>
  <c r="C588" i="3" s="1"/>
  <c r="B589" i="3"/>
  <c r="C589" i="3" s="1"/>
  <c r="I590" i="3"/>
  <c r="B590" i="3" s="1"/>
  <c r="C590" i="3" s="1"/>
  <c r="B591" i="3"/>
  <c r="C591" i="3" s="1"/>
  <c r="I592" i="3"/>
  <c r="B592" i="3" s="1"/>
  <c r="C592" i="3" s="1"/>
  <c r="B593" i="3"/>
  <c r="C593" i="3" s="1"/>
  <c r="I594" i="3"/>
  <c r="B594" i="3" s="1"/>
  <c r="C594" i="3" s="1"/>
  <c r="B595" i="3"/>
  <c r="C595" i="3" s="1"/>
  <c r="I596" i="3"/>
  <c r="B596" i="3" s="1"/>
  <c r="C596" i="3" s="1"/>
  <c r="B581" i="3"/>
  <c r="C581" i="3" s="1"/>
  <c r="E582" i="3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D582" i="3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A582" i="3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B577" i="3"/>
  <c r="C577" i="3" s="1"/>
  <c r="B563" i="3"/>
  <c r="C563" i="3" s="1"/>
  <c r="B564" i="3"/>
  <c r="C564" i="3" s="1"/>
  <c r="B565" i="3"/>
  <c r="C565" i="3" s="1"/>
  <c r="B566" i="3"/>
  <c r="C566" i="3" s="1"/>
  <c r="B567" i="3"/>
  <c r="C567" i="3" s="1"/>
  <c r="B568" i="3"/>
  <c r="C568" i="3" s="1"/>
  <c r="B569" i="3"/>
  <c r="C569" i="3" s="1"/>
  <c r="B570" i="3"/>
  <c r="C570" i="3" s="1"/>
  <c r="B571" i="3"/>
  <c r="C571" i="3" s="1"/>
  <c r="B572" i="3"/>
  <c r="C572" i="3" s="1"/>
  <c r="B573" i="3"/>
  <c r="C573" i="3" s="1"/>
  <c r="B574" i="3"/>
  <c r="C574" i="3" s="1"/>
  <c r="B575" i="3"/>
  <c r="C575" i="3" s="1"/>
  <c r="B576" i="3"/>
  <c r="C576" i="3" s="1"/>
  <c r="C562" i="3"/>
  <c r="B553" i="3"/>
  <c r="B554" i="3"/>
  <c r="B555" i="3"/>
  <c r="B556" i="3"/>
  <c r="B557" i="3"/>
  <c r="B558" i="3"/>
  <c r="C558" i="3" s="1"/>
  <c r="B552" i="3"/>
  <c r="C552" i="3" s="1"/>
  <c r="B542" i="3"/>
  <c r="B543" i="3"/>
  <c r="B544" i="3"/>
  <c r="B545" i="3"/>
  <c r="B546" i="3"/>
  <c r="B547" i="3"/>
  <c r="C547" i="3" s="1"/>
  <c r="B548" i="3"/>
  <c r="C548" i="3" s="1"/>
  <c r="B541" i="3"/>
  <c r="C541" i="3" s="1"/>
  <c r="B535" i="3"/>
  <c r="B536" i="3"/>
  <c r="B537" i="3"/>
  <c r="C537" i="3" s="1"/>
  <c r="B534" i="3"/>
  <c r="C534" i="3" s="1"/>
  <c r="G476" i="3"/>
  <c r="G484" i="3" s="1"/>
  <c r="G492" i="3" s="1"/>
  <c r="G500" i="3" s="1"/>
  <c r="G477" i="3"/>
  <c r="G485" i="3" s="1"/>
  <c r="G493" i="3" s="1"/>
  <c r="G478" i="3"/>
  <c r="G479" i="3"/>
  <c r="G487" i="3" s="1"/>
  <c r="G495" i="3" s="1"/>
  <c r="G503" i="3" s="1"/>
  <c r="B503" i="3" s="1"/>
  <c r="G480" i="3"/>
  <c r="G481" i="3"/>
  <c r="G489" i="3" s="1"/>
  <c r="B529" i="3"/>
  <c r="G530" i="3"/>
  <c r="B530" i="3" s="1"/>
  <c r="B467" i="3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B521" i="3"/>
  <c r="B522" i="3"/>
  <c r="G482" i="3"/>
  <c r="G490" i="3" s="1"/>
  <c r="G498" i="3" s="1"/>
  <c r="B514" i="3"/>
  <c r="G475" i="3"/>
  <c r="G483" i="3" s="1"/>
  <c r="B483" i="3" s="1"/>
  <c r="B474" i="3"/>
  <c r="B468" i="3"/>
  <c r="B469" i="3"/>
  <c r="B470" i="3"/>
  <c r="B471" i="3"/>
  <c r="B472" i="3"/>
  <c r="B473" i="3"/>
  <c r="B140" i="3"/>
  <c r="C140" i="3" s="1"/>
  <c r="C141" i="3" s="1"/>
  <c r="C142" i="3" s="1"/>
  <c r="C143" i="3" s="1"/>
  <c r="C145" i="3" s="1"/>
  <c r="C146" i="3" s="1"/>
  <c r="C147" i="3" s="1"/>
  <c r="C148" i="3" s="1"/>
  <c r="C150" i="3" s="1"/>
  <c r="C151" i="3" s="1"/>
  <c r="C152" i="3" s="1"/>
  <c r="C153" i="3" s="1"/>
  <c r="C155" i="3" s="1"/>
  <c r="C156" i="3" s="1"/>
  <c r="C157" i="3" s="1"/>
  <c r="C158" i="3" s="1"/>
  <c r="C160" i="3" s="1"/>
  <c r="C161" i="3" s="1"/>
  <c r="C162" i="3" s="1"/>
  <c r="C163" i="3" s="1"/>
  <c r="C165" i="3" s="1"/>
  <c r="C166" i="3" s="1"/>
  <c r="C167" i="3" s="1"/>
  <c r="C168" i="3" s="1"/>
  <c r="C170" i="3" s="1"/>
  <c r="C171" i="3" s="1"/>
  <c r="C172" i="3" s="1"/>
  <c r="C173" i="3" s="1"/>
  <c r="C175" i="3" s="1"/>
  <c r="C176" i="3" s="1"/>
  <c r="C177" i="3" s="1"/>
  <c r="C178" i="3" s="1"/>
  <c r="C180" i="3" s="1"/>
  <c r="C181" i="3" s="1"/>
  <c r="C182" i="3" s="1"/>
  <c r="C183" i="3" s="1"/>
  <c r="C185" i="3" s="1"/>
  <c r="C186" i="3" s="1"/>
  <c r="C187" i="3" s="1"/>
  <c r="C188" i="3" s="1"/>
  <c r="C190" i="3" s="1"/>
  <c r="C191" i="3" s="1"/>
  <c r="C192" i="3" s="1"/>
  <c r="C193" i="3" s="1"/>
  <c r="C195" i="3" s="1"/>
  <c r="C196" i="3" s="1"/>
  <c r="C197" i="3" s="1"/>
  <c r="C198" i="3" s="1"/>
  <c r="C200" i="3" s="1"/>
  <c r="C201" i="3" s="1"/>
  <c r="C202" i="3" s="1"/>
  <c r="C203" i="3" s="1"/>
  <c r="C205" i="3" s="1"/>
  <c r="C206" i="3" s="1"/>
  <c r="C207" i="3" s="1"/>
  <c r="C208" i="3" s="1"/>
  <c r="C210" i="3" s="1"/>
  <c r="C211" i="3" s="1"/>
  <c r="C212" i="3" s="1"/>
  <c r="C213" i="3" s="1"/>
  <c r="C215" i="3" s="1"/>
  <c r="C216" i="3" s="1"/>
  <c r="C217" i="3" s="1"/>
  <c r="C218" i="3" s="1"/>
  <c r="C221" i="3" s="1"/>
  <c r="C222" i="3" s="1"/>
  <c r="C223" i="3" s="1"/>
  <c r="C224" i="3" s="1"/>
  <c r="C226" i="3" s="1"/>
  <c r="C227" i="3" s="1"/>
  <c r="C228" i="3" s="1"/>
  <c r="C229" i="3" s="1"/>
  <c r="C231" i="3" s="1"/>
  <c r="C232" i="3" s="1"/>
  <c r="C233" i="3" s="1"/>
  <c r="C234" i="3" s="1"/>
  <c r="C236" i="3" s="1"/>
  <c r="C237" i="3" s="1"/>
  <c r="C238" i="3" s="1"/>
  <c r="C239" i="3" s="1"/>
  <c r="C241" i="3" s="1"/>
  <c r="C242" i="3" s="1"/>
  <c r="C243" i="3" s="1"/>
  <c r="C244" i="3" s="1"/>
  <c r="C246" i="3" s="1"/>
  <c r="C247" i="3" s="1"/>
  <c r="C248" i="3" s="1"/>
  <c r="C249" i="3" s="1"/>
  <c r="C251" i="3" s="1"/>
  <c r="C252" i="3" s="1"/>
  <c r="C253" i="3" s="1"/>
  <c r="C254" i="3" s="1"/>
  <c r="C256" i="3" s="1"/>
  <c r="C257" i="3" s="1"/>
  <c r="C258" i="3" s="1"/>
  <c r="C259" i="3" s="1"/>
  <c r="C261" i="3" s="1"/>
  <c r="C262" i="3" s="1"/>
  <c r="C263" i="3" s="1"/>
  <c r="C264" i="3" s="1"/>
  <c r="C266" i="3" s="1"/>
  <c r="C267" i="3" s="1"/>
  <c r="C268" i="3" s="1"/>
  <c r="C269" i="3" s="1"/>
  <c r="C271" i="3" s="1"/>
  <c r="C272" i="3" s="1"/>
  <c r="C273" i="3" s="1"/>
  <c r="C274" i="3" s="1"/>
  <c r="C276" i="3" s="1"/>
  <c r="C277" i="3" s="1"/>
  <c r="C278" i="3" s="1"/>
  <c r="C279" i="3" s="1"/>
  <c r="C281" i="3" s="1"/>
  <c r="C282" i="3" s="1"/>
  <c r="C283" i="3" s="1"/>
  <c r="C284" i="3" s="1"/>
  <c r="C286" i="3" s="1"/>
  <c r="C287" i="3" s="1"/>
  <c r="C288" i="3" s="1"/>
  <c r="C289" i="3" s="1"/>
  <c r="C291" i="3" s="1"/>
  <c r="C292" i="3" s="1"/>
  <c r="C293" i="3" s="1"/>
  <c r="C294" i="3" s="1"/>
  <c r="C296" i="3" s="1"/>
  <c r="C297" i="3" s="1"/>
  <c r="C298" i="3" s="1"/>
  <c r="C299" i="3" s="1"/>
  <c r="D146" i="3"/>
  <c r="E146" i="3"/>
  <c r="E175" i="3"/>
  <c r="E180" i="3" s="1"/>
  <c r="E185" i="3" s="1"/>
  <c r="E190" i="3" s="1"/>
  <c r="E195" i="3" s="1"/>
  <c r="E200" i="3" s="1"/>
  <c r="E205" i="3" s="1"/>
  <c r="E210" i="3" s="1"/>
  <c r="E215" i="3" s="1"/>
  <c r="E158" i="3"/>
  <c r="D158" i="3"/>
  <c r="D163" i="3" s="1"/>
  <c r="D168" i="3" s="1"/>
  <c r="D173" i="3" s="1"/>
  <c r="D178" i="3" s="1"/>
  <c r="D183" i="3" s="1"/>
  <c r="D188" i="3" s="1"/>
  <c r="D193" i="3" s="1"/>
  <c r="D198" i="3" s="1"/>
  <c r="D203" i="3" s="1"/>
  <c r="D208" i="3" s="1"/>
  <c r="D213" i="3" s="1"/>
  <c r="D218" i="3" s="1"/>
  <c r="D224" i="3" s="1"/>
  <c r="D229" i="3" s="1"/>
  <c r="D234" i="3" s="1"/>
  <c r="D239" i="3" s="1"/>
  <c r="D244" i="3" s="1"/>
  <c r="D249" i="3" s="1"/>
  <c r="D254" i="3" s="1"/>
  <c r="D259" i="3" s="1"/>
  <c r="D264" i="3" s="1"/>
  <c r="D269" i="3" s="1"/>
  <c r="D274" i="3" s="1"/>
  <c r="D279" i="3" s="1"/>
  <c r="D284" i="3" s="1"/>
  <c r="D289" i="3" s="1"/>
  <c r="D294" i="3" s="1"/>
  <c r="D299" i="3" s="1"/>
  <c r="D305" i="3" s="1"/>
  <c r="D310" i="3" s="1"/>
  <c r="D315" i="3" s="1"/>
  <c r="D320" i="3" s="1"/>
  <c r="D325" i="3" s="1"/>
  <c r="D330" i="3" s="1"/>
  <c r="D335" i="3" s="1"/>
  <c r="D340" i="3" s="1"/>
  <c r="D345" i="3" s="1"/>
  <c r="D350" i="3" s="1"/>
  <c r="D355" i="3" s="1"/>
  <c r="D360" i="3" s="1"/>
  <c r="D365" i="3" s="1"/>
  <c r="D370" i="3" s="1"/>
  <c r="D375" i="3" s="1"/>
  <c r="D380" i="3" s="1"/>
  <c r="D386" i="3" s="1"/>
  <c r="D391" i="3" s="1"/>
  <c r="D396" i="3" s="1"/>
  <c r="D401" i="3" s="1"/>
  <c r="D406" i="3" s="1"/>
  <c r="D411" i="3" s="1"/>
  <c r="D416" i="3" s="1"/>
  <c r="D421" i="3" s="1"/>
  <c r="D426" i="3" s="1"/>
  <c r="D431" i="3" s="1"/>
  <c r="D436" i="3" s="1"/>
  <c r="D441" i="3" s="1"/>
  <c r="D446" i="3" s="1"/>
  <c r="D451" i="3" s="1"/>
  <c r="D456" i="3" s="1"/>
  <c r="I410" i="3"/>
  <c r="I430" i="3" s="1"/>
  <c r="I450" i="3" s="1"/>
  <c r="B302" i="3"/>
  <c r="C302" i="3" s="1"/>
  <c r="C303" i="3" s="1"/>
  <c r="C304" i="3" s="1"/>
  <c r="C305" i="3" s="1"/>
  <c r="C307" i="3" s="1"/>
  <c r="C308" i="3" s="1"/>
  <c r="C309" i="3" s="1"/>
  <c r="C310" i="3" s="1"/>
  <c r="C312" i="3" s="1"/>
  <c r="C313" i="3" s="1"/>
  <c r="C314" i="3" s="1"/>
  <c r="C315" i="3" s="1"/>
  <c r="C317" i="3" s="1"/>
  <c r="C318" i="3" s="1"/>
  <c r="C319" i="3" s="1"/>
  <c r="C320" i="3" s="1"/>
  <c r="C322" i="3" s="1"/>
  <c r="C323" i="3" s="1"/>
  <c r="C324" i="3" s="1"/>
  <c r="C325" i="3" s="1"/>
  <c r="C327" i="3" s="1"/>
  <c r="C328" i="3" s="1"/>
  <c r="C329" i="3" s="1"/>
  <c r="C330" i="3" s="1"/>
  <c r="C332" i="3" s="1"/>
  <c r="C333" i="3" s="1"/>
  <c r="C334" i="3" s="1"/>
  <c r="C335" i="3" s="1"/>
  <c r="C337" i="3" s="1"/>
  <c r="C338" i="3" s="1"/>
  <c r="C339" i="3" s="1"/>
  <c r="C340" i="3" s="1"/>
  <c r="C342" i="3" s="1"/>
  <c r="C343" i="3" s="1"/>
  <c r="C344" i="3" s="1"/>
  <c r="C345" i="3" s="1"/>
  <c r="C347" i="3" s="1"/>
  <c r="C348" i="3" s="1"/>
  <c r="C349" i="3" s="1"/>
  <c r="C350" i="3" s="1"/>
  <c r="C352" i="3" s="1"/>
  <c r="C353" i="3" s="1"/>
  <c r="C354" i="3" s="1"/>
  <c r="C355" i="3" s="1"/>
  <c r="C357" i="3" s="1"/>
  <c r="C358" i="3" s="1"/>
  <c r="C359" i="3" s="1"/>
  <c r="C360" i="3" s="1"/>
  <c r="B143" i="3"/>
  <c r="B145" i="3"/>
  <c r="B146" i="3"/>
  <c r="B148" i="3"/>
  <c r="B150" i="3"/>
  <c r="B152" i="3"/>
  <c r="B153" i="3"/>
  <c r="B155" i="3"/>
  <c r="B157" i="3"/>
  <c r="B158" i="3"/>
  <c r="I161" i="3"/>
  <c r="I162" i="3"/>
  <c r="I182" i="3" s="1"/>
  <c r="I202" i="3" s="1"/>
  <c r="I325" i="3"/>
  <c r="I345" i="3" s="1"/>
  <c r="B345" i="3" s="1"/>
  <c r="I163" i="3"/>
  <c r="I165" i="3"/>
  <c r="B165" i="3" s="1"/>
  <c r="I166" i="3"/>
  <c r="B166" i="3" s="1"/>
  <c r="I167" i="3"/>
  <c r="I187" i="3" s="1"/>
  <c r="I207" i="3" s="1"/>
  <c r="I171" i="3"/>
  <c r="I191" i="3" s="1"/>
  <c r="I211" i="3" s="1"/>
  <c r="I173" i="3"/>
  <c r="B173" i="3" s="1"/>
  <c r="I176" i="3"/>
  <c r="I196" i="3" s="1"/>
  <c r="I216" i="3" s="1"/>
  <c r="B221" i="3"/>
  <c r="B222" i="3"/>
  <c r="B224" i="3"/>
  <c r="B226" i="3"/>
  <c r="B227" i="3"/>
  <c r="B229" i="3"/>
  <c r="B231" i="3"/>
  <c r="B233" i="3"/>
  <c r="B234" i="3"/>
  <c r="B236" i="3"/>
  <c r="B238" i="3"/>
  <c r="B239" i="3"/>
  <c r="I241" i="3"/>
  <c r="B241" i="3" s="1"/>
  <c r="I242" i="3"/>
  <c r="I262" i="3" s="1"/>
  <c r="I282" i="3" s="1"/>
  <c r="B282" i="3" s="1"/>
  <c r="I243" i="3"/>
  <c r="I263" i="3" s="1"/>
  <c r="I283" i="3" s="1"/>
  <c r="I244" i="3"/>
  <c r="I264" i="3" s="1"/>
  <c r="B264" i="3" s="1"/>
  <c r="I247" i="3"/>
  <c r="B247" i="3" s="1"/>
  <c r="I248" i="3"/>
  <c r="I268" i="3" s="1"/>
  <c r="I288" i="3" s="1"/>
  <c r="I249" i="3"/>
  <c r="B249" i="3" s="1"/>
  <c r="I251" i="3"/>
  <c r="B251" i="3" s="1"/>
  <c r="I252" i="3"/>
  <c r="I272" i="3" s="1"/>
  <c r="I292" i="3" s="1"/>
  <c r="I253" i="3"/>
  <c r="I254" i="3"/>
  <c r="I274" i="3" s="1"/>
  <c r="B274" i="3" s="1"/>
  <c r="I257" i="3"/>
  <c r="I277" i="3" s="1"/>
  <c r="I297" i="3" s="1"/>
  <c r="I258" i="3"/>
  <c r="I259" i="3"/>
  <c r="B303" i="3"/>
  <c r="B305" i="3"/>
  <c r="B307" i="3"/>
  <c r="B308" i="3"/>
  <c r="B310" i="3"/>
  <c r="B312" i="3"/>
  <c r="B314" i="3"/>
  <c r="B315" i="3"/>
  <c r="B317" i="3"/>
  <c r="B319" i="3"/>
  <c r="B320" i="3"/>
  <c r="I324" i="3"/>
  <c r="I344" i="3" s="1"/>
  <c r="I364" i="3" s="1"/>
  <c r="I328" i="3"/>
  <c r="B328" i="3" s="1"/>
  <c r="I329" i="3"/>
  <c r="I349" i="3" s="1"/>
  <c r="I369" i="3" s="1"/>
  <c r="I330" i="3"/>
  <c r="B330" i="3" s="1"/>
  <c r="I332" i="3"/>
  <c r="B332" i="3" s="1"/>
  <c r="I333" i="3"/>
  <c r="I353" i="3" s="1"/>
  <c r="I373" i="3" s="1"/>
  <c r="I334" i="3"/>
  <c r="B334" i="3" s="1"/>
  <c r="I335" i="3"/>
  <c r="B335" i="3" s="1"/>
  <c r="I337" i="3"/>
  <c r="I338" i="3"/>
  <c r="I358" i="3" s="1"/>
  <c r="I378" i="3" s="1"/>
  <c r="I256" i="3"/>
  <c r="B256" i="3" s="1"/>
  <c r="I339" i="3"/>
  <c r="B339" i="3" s="1"/>
  <c r="I340" i="3"/>
  <c r="I360" i="3" s="1"/>
  <c r="B383" i="3"/>
  <c r="B384" i="3"/>
  <c r="B386" i="3"/>
  <c r="B388" i="3"/>
  <c r="B389" i="3"/>
  <c r="B391" i="3"/>
  <c r="B393" i="3"/>
  <c r="B395" i="3"/>
  <c r="B396" i="3"/>
  <c r="B398" i="3"/>
  <c r="B400" i="3"/>
  <c r="B401" i="3"/>
  <c r="I405" i="3"/>
  <c r="I425" i="3" s="1"/>
  <c r="I445" i="3" s="1"/>
  <c r="I406" i="3"/>
  <c r="I414" i="3"/>
  <c r="I434" i="3" s="1"/>
  <c r="I454" i="3" s="1"/>
  <c r="I416" i="3"/>
  <c r="B416" i="3" s="1"/>
  <c r="I419" i="3"/>
  <c r="I439" i="3" s="1"/>
  <c r="I459" i="3" s="1"/>
  <c r="B141" i="3"/>
  <c r="E308" i="3"/>
  <c r="E314" i="3" s="1"/>
  <c r="E319" i="3" s="1"/>
  <c r="E323" i="3" s="1"/>
  <c r="E328" i="3" s="1"/>
  <c r="E334" i="3" s="1"/>
  <c r="E339" i="3" s="1"/>
  <c r="E343" i="3" s="1"/>
  <c r="E348" i="3" s="1"/>
  <c r="E354" i="3" s="1"/>
  <c r="E359" i="3" s="1"/>
  <c r="E363" i="3" s="1"/>
  <c r="E368" i="3" s="1"/>
  <c r="E374" i="3" s="1"/>
  <c r="E379" i="3" s="1"/>
  <c r="D308" i="3"/>
  <c r="D314" i="3" s="1"/>
  <c r="D319" i="3" s="1"/>
  <c r="D323" i="3" s="1"/>
  <c r="D328" i="3" s="1"/>
  <c r="D334" i="3" s="1"/>
  <c r="D339" i="3" s="1"/>
  <c r="D343" i="3" s="1"/>
  <c r="D348" i="3" s="1"/>
  <c r="D354" i="3" s="1"/>
  <c r="D359" i="3" s="1"/>
  <c r="D363" i="3" s="1"/>
  <c r="D368" i="3" s="1"/>
  <c r="D374" i="3" s="1"/>
  <c r="D379" i="3" s="1"/>
  <c r="E227" i="3"/>
  <c r="E233" i="3" s="1"/>
  <c r="E238" i="3" s="1"/>
  <c r="E242" i="3" s="1"/>
  <c r="E247" i="3" s="1"/>
  <c r="E253" i="3" s="1"/>
  <c r="E262" i="3" s="1"/>
  <c r="E267" i="3" s="1"/>
  <c r="E273" i="3" s="1"/>
  <c r="E278" i="3" s="1"/>
  <c r="E282" i="3" s="1"/>
  <c r="E287" i="3" s="1"/>
  <c r="E293" i="3" s="1"/>
  <c r="E298" i="3" s="1"/>
  <c r="D227" i="3"/>
  <c r="B136" i="3"/>
  <c r="C136" i="3" s="1"/>
  <c r="F136" i="3" s="1"/>
  <c r="B134" i="3"/>
  <c r="C134" i="3" s="1"/>
  <c r="B133" i="3"/>
  <c r="C133" i="3" s="1"/>
  <c r="B132" i="3"/>
  <c r="C132" i="3" s="1"/>
  <c r="B131" i="3"/>
  <c r="C131" i="3" s="1"/>
  <c r="B127" i="3"/>
  <c r="C127" i="3" s="1"/>
  <c r="B126" i="3"/>
  <c r="C126" i="3" s="1"/>
  <c r="B125" i="3"/>
  <c r="C125" i="3" s="1"/>
  <c r="B124" i="3"/>
  <c r="C124" i="3" s="1"/>
  <c r="B122" i="3"/>
  <c r="C122" i="3" s="1"/>
  <c r="B121" i="3"/>
  <c r="C121" i="3" s="1"/>
  <c r="B120" i="3"/>
  <c r="C120" i="3" s="1"/>
  <c r="B119" i="3"/>
  <c r="C119" i="3" s="1"/>
  <c r="B117" i="3"/>
  <c r="C117" i="3" s="1"/>
  <c r="B116" i="3"/>
  <c r="C116" i="3" s="1"/>
  <c r="B115" i="3"/>
  <c r="C115" i="3" s="1"/>
  <c r="B114" i="3"/>
  <c r="C114" i="3" s="1"/>
  <c r="B112" i="3"/>
  <c r="C112" i="3" s="1"/>
  <c r="B111" i="3"/>
  <c r="C111" i="3" s="1"/>
  <c r="B110" i="3"/>
  <c r="C110" i="3" s="1"/>
  <c r="B109" i="3"/>
  <c r="C109" i="3" s="1"/>
  <c r="B128" i="3"/>
  <c r="C128" i="3" s="1"/>
  <c r="B106" i="3"/>
  <c r="C106" i="3" s="1"/>
  <c r="B105" i="3"/>
  <c r="C105" i="3" s="1"/>
  <c r="B104" i="3"/>
  <c r="C104" i="3" s="1"/>
  <c r="B102" i="3"/>
  <c r="C102" i="3" s="1"/>
  <c r="B101" i="3"/>
  <c r="C101" i="3" s="1"/>
  <c r="B100" i="3"/>
  <c r="C100" i="3" s="1"/>
  <c r="B99" i="3"/>
  <c r="C99" i="3" s="1"/>
  <c r="B97" i="3"/>
  <c r="C97" i="3" s="1"/>
  <c r="B96" i="3"/>
  <c r="C96" i="3" s="1"/>
  <c r="B95" i="3"/>
  <c r="C95" i="3" s="1"/>
  <c r="B92" i="3"/>
  <c r="C92" i="3" s="1"/>
  <c r="B91" i="3"/>
  <c r="B90" i="3"/>
  <c r="B89" i="3"/>
  <c r="B85" i="3"/>
  <c r="C85" i="3" s="1"/>
  <c r="B84" i="3"/>
  <c r="B83" i="3"/>
  <c r="B82" i="3"/>
  <c r="B79" i="3"/>
  <c r="B78" i="3"/>
  <c r="B77" i="3"/>
  <c r="B76" i="3"/>
  <c r="B73" i="3"/>
  <c r="B72" i="3"/>
  <c r="B71" i="3"/>
  <c r="B70" i="3"/>
  <c r="B80" i="3"/>
  <c r="B66" i="3"/>
  <c r="B65" i="3"/>
  <c r="B64" i="3"/>
  <c r="B62" i="3"/>
  <c r="B61" i="3"/>
  <c r="B60" i="3"/>
  <c r="B59" i="3"/>
  <c r="B57" i="3"/>
  <c r="C57" i="3" s="1"/>
  <c r="B56" i="3"/>
  <c r="B55" i="3"/>
  <c r="C55" i="3" s="1"/>
  <c r="B54" i="3"/>
  <c r="B52" i="3"/>
  <c r="C52" i="3" s="1"/>
  <c r="B51" i="3"/>
  <c r="C51" i="3" s="1"/>
  <c r="B50" i="3"/>
  <c r="C50" i="3" s="1"/>
  <c r="B49" i="3"/>
  <c r="C49" i="3" s="1"/>
  <c r="S49" i="3" s="1"/>
  <c r="B47" i="3"/>
  <c r="B46" i="3"/>
  <c r="B45" i="3"/>
  <c r="B44" i="3"/>
  <c r="C44" i="3" s="1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I421" i="3"/>
  <c r="B421" i="3" s="1"/>
  <c r="I762" i="3"/>
  <c r="B477" i="3"/>
  <c r="B485" i="3"/>
  <c r="I359" i="3"/>
  <c r="B218" i="3"/>
  <c r="I797" i="3"/>
  <c r="B797" i="3" s="1"/>
  <c r="C797" i="3" s="1"/>
  <c r="C798" i="3" s="1"/>
  <c r="B782" i="3"/>
  <c r="C782" i="3" s="1"/>
  <c r="I767" i="3"/>
  <c r="I768" i="3" s="1"/>
  <c r="B768" i="3" s="1"/>
  <c r="C768" i="3" s="1"/>
  <c r="B795" i="3"/>
  <c r="C795" i="3" s="1"/>
  <c r="B761" i="3"/>
  <c r="C761" i="3" s="1"/>
  <c r="C763" i="3" s="1"/>
  <c r="B526" i="3"/>
  <c r="A798" i="3"/>
  <c r="A799" i="3" s="1"/>
  <c r="A767" i="3"/>
  <c r="I773" i="3"/>
  <c r="I774" i="3" s="1"/>
  <c r="I775" i="3" s="1"/>
  <c r="I770" i="3" s="1"/>
  <c r="B770" i="3" s="1"/>
  <c r="C770" i="3" s="1"/>
  <c r="A773" i="3"/>
  <c r="A774" i="3" s="1"/>
  <c r="B771" i="3"/>
  <c r="C771" i="3" s="1"/>
  <c r="I175" i="3"/>
  <c r="I413" i="3"/>
  <c r="I433" i="3" s="1"/>
  <c r="I420" i="3"/>
  <c r="I440" i="3" s="1"/>
  <c r="I460" i="3" s="1"/>
  <c r="B460" i="3" s="1"/>
  <c r="I409" i="3"/>
  <c r="I429" i="3" s="1"/>
  <c r="I418" i="3"/>
  <c r="P543" i="3"/>
  <c r="I185" i="3"/>
  <c r="I177" i="3"/>
  <c r="B177" i="3" s="1"/>
  <c r="I411" i="3"/>
  <c r="B411" i="3" s="1"/>
  <c r="I178" i="3"/>
  <c r="I160" i="3"/>
  <c r="I408" i="3"/>
  <c r="B408" i="3" s="1"/>
  <c r="I323" i="3"/>
  <c r="B323" i="3" s="1"/>
  <c r="I327" i="3"/>
  <c r="I403" i="3"/>
  <c r="I404" i="3"/>
  <c r="B404" i="3" s="1"/>
  <c r="I246" i="3"/>
  <c r="I266" i="3" s="1"/>
  <c r="I322" i="3"/>
  <c r="I342" i="3" s="1"/>
  <c r="I362" i="3" s="1"/>
  <c r="B362" i="3" s="1"/>
  <c r="C362" i="3" s="1"/>
  <c r="C363" i="3" s="1"/>
  <c r="C364" i="3" s="1"/>
  <c r="C365" i="3" s="1"/>
  <c r="C367" i="3" s="1"/>
  <c r="C368" i="3" s="1"/>
  <c r="C369" i="3" s="1"/>
  <c r="C370" i="3" s="1"/>
  <c r="C372" i="3" s="1"/>
  <c r="C373" i="3" s="1"/>
  <c r="C374" i="3" s="1"/>
  <c r="C375" i="3" s="1"/>
  <c r="C377" i="3" s="1"/>
  <c r="C378" i="3" s="1"/>
  <c r="C379" i="3" s="1"/>
  <c r="C380" i="3" s="1"/>
  <c r="C383" i="3" s="1"/>
  <c r="C384" i="3" s="1"/>
  <c r="C385" i="3" s="1"/>
  <c r="C386" i="3" s="1"/>
  <c r="C388" i="3" s="1"/>
  <c r="C389" i="3" s="1"/>
  <c r="C390" i="3" s="1"/>
  <c r="C391" i="3" s="1"/>
  <c r="C393" i="3" s="1"/>
  <c r="C394" i="3" s="1"/>
  <c r="C395" i="3" s="1"/>
  <c r="C396" i="3" s="1"/>
  <c r="C398" i="3" s="1"/>
  <c r="C399" i="3" s="1"/>
  <c r="C400" i="3" s="1"/>
  <c r="C401" i="3" s="1"/>
  <c r="C403" i="3" s="1"/>
  <c r="C404" i="3" s="1"/>
  <c r="C405" i="3" s="1"/>
  <c r="C406" i="3" s="1"/>
  <c r="C408" i="3" s="1"/>
  <c r="C409" i="3" s="1"/>
  <c r="C410" i="3" s="1"/>
  <c r="C411" i="3" s="1"/>
  <c r="C413" i="3" s="1"/>
  <c r="C414" i="3" s="1"/>
  <c r="C415" i="3" s="1"/>
  <c r="C416" i="3" s="1"/>
  <c r="C418" i="3" s="1"/>
  <c r="C419" i="3" s="1"/>
  <c r="C420" i="3" s="1"/>
  <c r="C421" i="3" s="1"/>
  <c r="C423" i="3" s="1"/>
  <c r="C424" i="3" s="1"/>
  <c r="C425" i="3" s="1"/>
  <c r="C426" i="3" s="1"/>
  <c r="C428" i="3" s="1"/>
  <c r="C429" i="3" s="1"/>
  <c r="C430" i="3" s="1"/>
  <c r="C431" i="3" s="1"/>
  <c r="C433" i="3" s="1"/>
  <c r="C434" i="3" s="1"/>
  <c r="C435" i="3" s="1"/>
  <c r="C436" i="3" s="1"/>
  <c r="C438" i="3" s="1"/>
  <c r="C439" i="3" s="1"/>
  <c r="C440" i="3" s="1"/>
  <c r="C441" i="3" s="1"/>
  <c r="C443" i="3" s="1"/>
  <c r="C444" i="3" s="1"/>
  <c r="C445" i="3" s="1"/>
  <c r="C446" i="3" s="1"/>
  <c r="C448" i="3" s="1"/>
  <c r="C449" i="3" s="1"/>
  <c r="C450" i="3" s="1"/>
  <c r="C451" i="3" s="1"/>
  <c r="C453" i="3" s="1"/>
  <c r="C454" i="3" s="1"/>
  <c r="C455" i="3" s="1"/>
  <c r="C456" i="3" s="1"/>
  <c r="C458" i="3" s="1"/>
  <c r="C459" i="3" s="1"/>
  <c r="C460" i="3" s="1"/>
  <c r="C461" i="3" s="1"/>
  <c r="I415" i="3"/>
  <c r="I435" i="3" s="1"/>
  <c r="I455" i="3" s="1"/>
  <c r="B455" i="3" s="1"/>
  <c r="I168" i="3"/>
  <c r="I188" i="3" s="1"/>
  <c r="B188" i="3" s="1"/>
  <c r="I170" i="3"/>
  <c r="B170" i="3" s="1"/>
  <c r="I172" i="3"/>
  <c r="D226" i="3"/>
  <c r="D231" i="3" s="1"/>
  <c r="D236" i="3" s="1"/>
  <c r="D241" i="3" s="1"/>
  <c r="D246" i="3" s="1"/>
  <c r="D251" i="3" s="1"/>
  <c r="D256" i="3" s="1"/>
  <c r="D261" i="3" s="1"/>
  <c r="D266" i="3" s="1"/>
  <c r="D271" i="3" s="1"/>
  <c r="D276" i="3" s="1"/>
  <c r="D281" i="3" s="1"/>
  <c r="D286" i="3" s="1"/>
  <c r="D291" i="3" s="1"/>
  <c r="D296" i="3" s="1"/>
  <c r="E226" i="3"/>
  <c r="E231" i="3" s="1"/>
  <c r="E236" i="3" s="1"/>
  <c r="E241" i="3" s="1"/>
  <c r="E246" i="3" s="1"/>
  <c r="E251" i="3" s="1"/>
  <c r="E256" i="3" s="1"/>
  <c r="E261" i="3" s="1"/>
  <c r="E266" i="3" s="1"/>
  <c r="E271" i="3" s="1"/>
  <c r="E276" i="3" s="1"/>
  <c r="E281" i="3" s="1"/>
  <c r="E286" i="3" s="1"/>
  <c r="E291" i="3" s="1"/>
  <c r="E296" i="3" s="1"/>
  <c r="D148" i="3"/>
  <c r="D153" i="3" s="1"/>
  <c r="E163" i="3"/>
  <c r="E168" i="3" s="1"/>
  <c r="E173" i="3" s="1"/>
  <c r="E178" i="3" s="1"/>
  <c r="E183" i="3" s="1"/>
  <c r="E188" i="3" s="1"/>
  <c r="E193" i="3" s="1"/>
  <c r="E198" i="3" s="1"/>
  <c r="E203" i="3" s="1"/>
  <c r="E208" i="3" s="1"/>
  <c r="E213" i="3" s="1"/>
  <c r="E218" i="3" s="1"/>
  <c r="E224" i="3" s="1"/>
  <c r="E229" i="3" s="1"/>
  <c r="E234" i="3" s="1"/>
  <c r="E239" i="3" s="1"/>
  <c r="E244" i="3" s="1"/>
  <c r="E249" i="3" s="1"/>
  <c r="E254" i="3" s="1"/>
  <c r="E259" i="3" s="1"/>
  <c r="E264" i="3" s="1"/>
  <c r="E269" i="3" s="1"/>
  <c r="E274" i="3" s="1"/>
  <c r="E279" i="3" s="1"/>
  <c r="E284" i="3" s="1"/>
  <c r="E289" i="3" s="1"/>
  <c r="E294" i="3" s="1"/>
  <c r="E299" i="3" s="1"/>
  <c r="E305" i="3" s="1"/>
  <c r="E310" i="3" s="1"/>
  <c r="E315" i="3" s="1"/>
  <c r="E320" i="3" s="1"/>
  <c r="E325" i="3" s="1"/>
  <c r="E330" i="3" s="1"/>
  <c r="E335" i="3" s="1"/>
  <c r="E340" i="3" s="1"/>
  <c r="E345" i="3" s="1"/>
  <c r="E350" i="3" s="1"/>
  <c r="E355" i="3" s="1"/>
  <c r="E360" i="3" s="1"/>
  <c r="E365" i="3" s="1"/>
  <c r="E370" i="3" s="1"/>
  <c r="E375" i="3" s="1"/>
  <c r="E380" i="3" s="1"/>
  <c r="E386" i="3" s="1"/>
  <c r="E391" i="3" s="1"/>
  <c r="E396" i="3" s="1"/>
  <c r="E401" i="3" s="1"/>
  <c r="E406" i="3" s="1"/>
  <c r="E411" i="3" s="1"/>
  <c r="E416" i="3" s="1"/>
  <c r="E421" i="3" s="1"/>
  <c r="E426" i="3" s="1"/>
  <c r="E431" i="3" s="1"/>
  <c r="E436" i="3" s="1"/>
  <c r="E441" i="3" s="1"/>
  <c r="E446" i="3" s="1"/>
  <c r="E451" i="3" s="1"/>
  <c r="E456" i="3" s="1"/>
  <c r="E145" i="3"/>
  <c r="E150" i="3" s="1"/>
  <c r="E155" i="3" s="1"/>
  <c r="E160" i="3" s="1"/>
  <c r="E165" i="3" s="1"/>
  <c r="E170" i="3" s="1"/>
  <c r="E148" i="3"/>
  <c r="E153" i="3" s="1"/>
  <c r="D389" i="3"/>
  <c r="D395" i="3" s="1"/>
  <c r="D400" i="3" s="1"/>
  <c r="D404" i="3" s="1"/>
  <c r="D409" i="3" s="1"/>
  <c r="D415" i="3" s="1"/>
  <c r="D420" i="3" s="1"/>
  <c r="D424" i="3" s="1"/>
  <c r="D429" i="3" s="1"/>
  <c r="D435" i="3" s="1"/>
  <c r="D440" i="3" s="1"/>
  <c r="D444" i="3" s="1"/>
  <c r="D449" i="3" s="1"/>
  <c r="D455" i="3" s="1"/>
  <c r="E389" i="3"/>
  <c r="E395" i="3" s="1"/>
  <c r="E400" i="3" s="1"/>
  <c r="E404" i="3" s="1"/>
  <c r="E409" i="3" s="1"/>
  <c r="E415" i="3" s="1"/>
  <c r="E420" i="3" s="1"/>
  <c r="E424" i="3" s="1"/>
  <c r="E429" i="3" s="1"/>
  <c r="E435" i="3" s="1"/>
  <c r="E440" i="3" s="1"/>
  <c r="E444" i="3" s="1"/>
  <c r="E449" i="3" s="1"/>
  <c r="E455" i="3" s="1"/>
  <c r="D145" i="3"/>
  <c r="D150" i="3" s="1"/>
  <c r="D155" i="3" s="1"/>
  <c r="D160" i="3" s="1"/>
  <c r="D165" i="3" s="1"/>
  <c r="D170" i="3" s="1"/>
  <c r="D175" i="3" s="1"/>
  <c r="D180" i="3" s="1"/>
  <c r="D185" i="3" s="1"/>
  <c r="D190" i="3" s="1"/>
  <c r="D195" i="3" s="1"/>
  <c r="D200" i="3" s="1"/>
  <c r="D205" i="3" s="1"/>
  <c r="D210" i="3" s="1"/>
  <c r="D215" i="3" s="1"/>
  <c r="D307" i="3"/>
  <c r="D312" i="3" s="1"/>
  <c r="D317" i="3" s="1"/>
  <c r="D322" i="3" s="1"/>
  <c r="D327" i="3" s="1"/>
  <c r="D332" i="3" s="1"/>
  <c r="D337" i="3" s="1"/>
  <c r="D342" i="3" s="1"/>
  <c r="D347" i="3" s="1"/>
  <c r="D352" i="3" s="1"/>
  <c r="D357" i="3" s="1"/>
  <c r="D362" i="3" s="1"/>
  <c r="D367" i="3" s="1"/>
  <c r="D372" i="3" s="1"/>
  <c r="D377" i="3" s="1"/>
  <c r="E307" i="3"/>
  <c r="E312" i="3" s="1"/>
  <c r="E317" i="3" s="1"/>
  <c r="E322" i="3" s="1"/>
  <c r="E327" i="3" s="1"/>
  <c r="E332" i="3" s="1"/>
  <c r="E337" i="3" s="1"/>
  <c r="E342" i="3" s="1"/>
  <c r="E347" i="3" s="1"/>
  <c r="E352" i="3" s="1"/>
  <c r="E357" i="3" s="1"/>
  <c r="E362" i="3" s="1"/>
  <c r="E367" i="3" s="1"/>
  <c r="E372" i="3" s="1"/>
  <c r="E377" i="3" s="1"/>
  <c r="D157" i="3"/>
  <c r="D161" i="3" s="1"/>
  <c r="D166" i="3" s="1"/>
  <c r="D172" i="3" s="1"/>
  <c r="D177" i="3" s="1"/>
  <c r="D181" i="3" s="1"/>
  <c r="D186" i="3" s="1"/>
  <c r="D192" i="3" s="1"/>
  <c r="D197" i="3" s="1"/>
  <c r="D201" i="3" s="1"/>
  <c r="D206" i="3" s="1"/>
  <c r="D212" i="3" s="1"/>
  <c r="D217" i="3" s="1"/>
  <c r="D233" i="3"/>
  <c r="D238" i="3" s="1"/>
  <c r="D242" i="3" s="1"/>
  <c r="D247" i="3" s="1"/>
  <c r="D253" i="3" s="1"/>
  <c r="D262" i="3" s="1"/>
  <c r="D267" i="3" s="1"/>
  <c r="D273" i="3" s="1"/>
  <c r="D278" i="3" s="1"/>
  <c r="D282" i="3" s="1"/>
  <c r="D287" i="3" s="1"/>
  <c r="D293" i="3" s="1"/>
  <c r="D298" i="3" s="1"/>
  <c r="D388" i="3"/>
  <c r="D393" i="3" s="1"/>
  <c r="D398" i="3" s="1"/>
  <c r="D403" i="3" s="1"/>
  <c r="D408" i="3" s="1"/>
  <c r="D413" i="3" s="1"/>
  <c r="D418" i="3" s="1"/>
  <c r="D423" i="3" s="1"/>
  <c r="D428" i="3" s="1"/>
  <c r="D433" i="3" s="1"/>
  <c r="D438" i="3" s="1"/>
  <c r="D443" i="3" s="1"/>
  <c r="D448" i="3" s="1"/>
  <c r="D453" i="3" s="1"/>
  <c r="D458" i="3" s="1"/>
  <c r="E388" i="3"/>
  <c r="E393" i="3" s="1"/>
  <c r="E398" i="3" s="1"/>
  <c r="E403" i="3" s="1"/>
  <c r="E408" i="3" s="1"/>
  <c r="E413" i="3" s="1"/>
  <c r="E418" i="3" s="1"/>
  <c r="E423" i="3" s="1"/>
  <c r="E428" i="3" s="1"/>
  <c r="E433" i="3" s="1"/>
  <c r="E438" i="3" s="1"/>
  <c r="E443" i="3" s="1"/>
  <c r="E448" i="3" s="1"/>
  <c r="E453" i="3" s="1"/>
  <c r="E458" i="3" s="1"/>
  <c r="I271" i="3" l="1"/>
  <c r="B271" i="3" s="1"/>
  <c r="I354" i="3"/>
  <c r="I374" i="3" s="1"/>
  <c r="B374" i="3" s="1"/>
  <c r="I186" i="3"/>
  <c r="I206" i="3" s="1"/>
  <c r="B206" i="3" s="1"/>
  <c r="I749" i="3"/>
  <c r="B749" i="3" s="1"/>
  <c r="C557" i="3"/>
  <c r="C555" i="3"/>
  <c r="I284" i="3"/>
  <c r="B284" i="3" s="1"/>
  <c r="I276" i="3"/>
  <c r="I296" i="3" s="1"/>
  <c r="B296" i="3" s="1"/>
  <c r="B757" i="3"/>
  <c r="C757" i="3" s="1"/>
  <c r="C54" i="3"/>
  <c r="B325" i="3"/>
  <c r="I350" i="3"/>
  <c r="B350" i="3" s="1"/>
  <c r="I348" i="3"/>
  <c r="B348" i="3" s="1"/>
  <c r="I441" i="3"/>
  <c r="B441" i="3" s="1"/>
  <c r="I352" i="3"/>
  <c r="B352" i="3" s="1"/>
  <c r="I734" i="3"/>
  <c r="B734" i="3" s="1"/>
  <c r="C45" i="3"/>
  <c r="C46" i="3"/>
  <c r="I190" i="3"/>
  <c r="B190" i="3" s="1"/>
  <c r="I798" i="3"/>
  <c r="I799" i="3" s="1"/>
  <c r="B168" i="3"/>
  <c r="B495" i="3"/>
  <c r="C778" i="3"/>
  <c r="C779" i="3" s="1"/>
  <c r="B490" i="3"/>
  <c r="I269" i="3"/>
  <c r="B269" i="3" s="1"/>
  <c r="B779" i="3"/>
  <c r="I355" i="3"/>
  <c r="I375" i="3" s="1"/>
  <c r="B375" i="3" s="1"/>
  <c r="B475" i="3"/>
  <c r="B342" i="3"/>
  <c r="I261" i="3"/>
  <c r="B261" i="3" s="1"/>
  <c r="I431" i="3"/>
  <c r="B431" i="3" s="1"/>
  <c r="I750" i="3"/>
  <c r="B750" i="3" s="1"/>
  <c r="B481" i="3"/>
  <c r="C908" i="3"/>
  <c r="I424" i="3"/>
  <c r="I444" i="3" s="1"/>
  <c r="B444" i="3" s="1"/>
  <c r="C916" i="3"/>
  <c r="C556" i="3"/>
  <c r="B242" i="3"/>
  <c r="B476" i="3"/>
  <c r="B409" i="3"/>
  <c r="B484" i="3"/>
  <c r="B492" i="3"/>
  <c r="I428" i="3"/>
  <c r="C61" i="3"/>
  <c r="C535" i="3"/>
  <c r="B262" i="3"/>
  <c r="C755" i="3"/>
  <c r="B415" i="3"/>
  <c r="B186" i="3"/>
  <c r="B413" i="3"/>
  <c r="C714" i="3"/>
  <c r="B435" i="3"/>
  <c r="I744" i="3"/>
  <c r="I745" i="3" s="1"/>
  <c r="B745" i="3" s="1"/>
  <c r="B254" i="3"/>
  <c r="P70" i="3"/>
  <c r="P76" i="3" s="1"/>
  <c r="C64" i="3"/>
  <c r="C691" i="3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689" i="3"/>
  <c r="C690" i="3" s="1"/>
  <c r="B493" i="3"/>
  <c r="G501" i="3"/>
  <c r="C62" i="3"/>
  <c r="P67" i="3"/>
  <c r="P73" i="3" s="1"/>
  <c r="P79" i="3" s="1"/>
  <c r="C79" i="3" s="1"/>
  <c r="C80" i="3" s="1"/>
  <c r="B322" i="3"/>
  <c r="T49" i="3"/>
  <c r="C536" i="3"/>
  <c r="B767" i="3"/>
  <c r="C767" i="3" s="1"/>
  <c r="C59" i="3"/>
  <c r="C553" i="3"/>
  <c r="C542" i="3"/>
  <c r="B420" i="3"/>
  <c r="B479" i="3"/>
  <c r="I208" i="3"/>
  <c r="B208" i="3" s="1"/>
  <c r="B487" i="3"/>
  <c r="C713" i="3"/>
  <c r="B360" i="3"/>
  <c r="I380" i="3"/>
  <c r="B380" i="3" s="1"/>
  <c r="B433" i="3"/>
  <c r="I453" i="3"/>
  <c r="B453" i="3" s="1"/>
  <c r="B478" i="3"/>
  <c r="G486" i="3"/>
  <c r="B486" i="3" s="1"/>
  <c r="I193" i="3"/>
  <c r="B440" i="3"/>
  <c r="C762" i="3"/>
  <c r="P905" i="3"/>
  <c r="C905" i="3" s="1"/>
  <c r="C904" i="3"/>
  <c r="I180" i="3"/>
  <c r="B160" i="3"/>
  <c r="I205" i="3"/>
  <c r="B205" i="3" s="1"/>
  <c r="B185" i="3"/>
  <c r="I197" i="3"/>
  <c r="B340" i="3"/>
  <c r="B762" i="3"/>
  <c r="I763" i="3"/>
  <c r="C544" i="3"/>
  <c r="I436" i="3"/>
  <c r="B429" i="3"/>
  <c r="I449" i="3"/>
  <c r="B449" i="3" s="1"/>
  <c r="I267" i="3"/>
  <c r="B267" i="3" s="1"/>
  <c r="G488" i="3"/>
  <c r="B480" i="3"/>
  <c r="C47" i="3"/>
  <c r="C554" i="3"/>
  <c r="C710" i="3"/>
  <c r="C717" i="3"/>
  <c r="B244" i="3"/>
  <c r="B266" i="3"/>
  <c r="I286" i="3"/>
  <c r="B286" i="3" s="1"/>
  <c r="B498" i="3"/>
  <c r="G506" i="3"/>
  <c r="A775" i="3"/>
  <c r="B775" i="3" s="1"/>
  <c r="B774" i="3"/>
  <c r="B172" i="3"/>
  <c r="I192" i="3"/>
  <c r="I198" i="3"/>
  <c r="B198" i="3" s="1"/>
  <c r="B178" i="3"/>
  <c r="B246" i="3"/>
  <c r="I347" i="3"/>
  <c r="B327" i="3"/>
  <c r="I343" i="3"/>
  <c r="B773" i="3"/>
  <c r="C773" i="3" s="1"/>
  <c r="C791" i="3"/>
  <c r="C792" i="3"/>
  <c r="I279" i="3"/>
  <c r="B259" i="3"/>
  <c r="P913" i="3"/>
  <c r="C913" i="3" s="1"/>
  <c r="C912" i="3"/>
  <c r="C684" i="3"/>
  <c r="I291" i="3"/>
  <c r="B291" i="3" s="1"/>
  <c r="B359" i="3"/>
  <c r="I379" i="3"/>
  <c r="B379" i="3" s="1"/>
  <c r="P65" i="3"/>
  <c r="C60" i="3"/>
  <c r="I294" i="3"/>
  <c r="B294" i="3" s="1"/>
  <c r="C625" i="3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G491" i="3"/>
  <c r="B163" i="3"/>
  <c r="I183" i="3"/>
  <c r="B482" i="3"/>
  <c r="I423" i="3"/>
  <c r="B403" i="3"/>
  <c r="B418" i="3"/>
  <c r="I438" i="3"/>
  <c r="B337" i="3"/>
  <c r="I357" i="3"/>
  <c r="B258" i="3"/>
  <c r="I278" i="3"/>
  <c r="B253" i="3"/>
  <c r="I273" i="3"/>
  <c r="I739" i="3"/>
  <c r="B738" i="3"/>
  <c r="B791" i="3"/>
  <c r="I792" i="3"/>
  <c r="B792" i="3" s="1"/>
  <c r="P72" i="3"/>
  <c r="C66" i="3"/>
  <c r="C799" i="3"/>
  <c r="P545" i="3"/>
  <c r="C545" i="3" s="1"/>
  <c r="C543" i="3"/>
  <c r="I195" i="3"/>
  <c r="B175" i="3"/>
  <c r="B406" i="3"/>
  <c r="I426" i="3"/>
  <c r="I181" i="3"/>
  <c r="B161" i="3"/>
  <c r="B500" i="3"/>
  <c r="G508" i="3"/>
  <c r="I365" i="3"/>
  <c r="B365" i="3" s="1"/>
  <c r="C56" i="3"/>
  <c r="G497" i="3"/>
  <c r="B489" i="3"/>
  <c r="I786" i="3"/>
  <c r="B785" i="3"/>
  <c r="C785" i="3" s="1"/>
  <c r="C546" i="3"/>
  <c r="B354" i="3" l="1"/>
  <c r="I461" i="3"/>
  <c r="B461" i="3" s="1"/>
  <c r="B276" i="3"/>
  <c r="B798" i="3"/>
  <c r="I368" i="3"/>
  <c r="B368" i="3" s="1"/>
  <c r="I370" i="3"/>
  <c r="B370" i="3" s="1"/>
  <c r="I372" i="3"/>
  <c r="B372" i="3" s="1"/>
  <c r="I210" i="3"/>
  <c r="B210" i="3" s="1"/>
  <c r="B355" i="3"/>
  <c r="I735" i="3"/>
  <c r="B735" i="3" s="1"/>
  <c r="I289" i="3"/>
  <c r="B289" i="3" s="1"/>
  <c r="B424" i="3"/>
  <c r="I281" i="3"/>
  <c r="B281" i="3" s="1"/>
  <c r="G494" i="3"/>
  <c r="G502" i="3" s="1"/>
  <c r="I451" i="3"/>
  <c r="B451" i="3" s="1"/>
  <c r="I287" i="3"/>
  <c r="B287" i="3" s="1"/>
  <c r="B744" i="3"/>
  <c r="I448" i="3"/>
  <c r="B448" i="3" s="1"/>
  <c r="B428" i="3"/>
  <c r="C70" i="3"/>
  <c r="B501" i="3"/>
  <c r="G509" i="3"/>
  <c r="C73" i="3"/>
  <c r="P82" i="3"/>
  <c r="C76" i="3"/>
  <c r="I213" i="3"/>
  <c r="B213" i="3" s="1"/>
  <c r="B193" i="3"/>
  <c r="B197" i="3"/>
  <c r="I217" i="3"/>
  <c r="B217" i="3" s="1"/>
  <c r="B436" i="3"/>
  <c r="I456" i="3"/>
  <c r="B456" i="3" s="1"/>
  <c r="B763" i="3"/>
  <c r="I759" i="3"/>
  <c r="B759" i="3" s="1"/>
  <c r="C759" i="3" s="1"/>
  <c r="G496" i="3"/>
  <c r="B488" i="3"/>
  <c r="I200" i="3"/>
  <c r="B200" i="3" s="1"/>
  <c r="B180" i="3"/>
  <c r="B497" i="3"/>
  <c r="G505" i="3"/>
  <c r="I201" i="3"/>
  <c r="B201" i="3" s="1"/>
  <c r="B181" i="3"/>
  <c r="I215" i="3"/>
  <c r="B215" i="3" s="1"/>
  <c r="B195" i="3"/>
  <c r="B357" i="3"/>
  <c r="I377" i="3"/>
  <c r="B377" i="3" s="1"/>
  <c r="C646" i="3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1" i="3" s="1"/>
  <c r="C662" i="3" s="1"/>
  <c r="C663" i="3" s="1"/>
  <c r="C664" i="3" s="1"/>
  <c r="C644" i="3"/>
  <c r="B347" i="3"/>
  <c r="I367" i="3"/>
  <c r="B367" i="3" s="1"/>
  <c r="I212" i="3"/>
  <c r="B212" i="3" s="1"/>
  <c r="B192" i="3"/>
  <c r="G513" i="3"/>
  <c r="B513" i="3" s="1"/>
  <c r="B506" i="3"/>
  <c r="G516" i="3"/>
  <c r="B508" i="3"/>
  <c r="B426" i="3"/>
  <c r="I446" i="3"/>
  <c r="B446" i="3" s="1"/>
  <c r="C72" i="3"/>
  <c r="P78" i="3"/>
  <c r="I740" i="3"/>
  <c r="B740" i="3" s="1"/>
  <c r="B739" i="3"/>
  <c r="C774" i="3"/>
  <c r="C775" i="3"/>
  <c r="B786" i="3"/>
  <c r="I787" i="3"/>
  <c r="B278" i="3"/>
  <c r="I298" i="3"/>
  <c r="B298" i="3" s="1"/>
  <c r="B438" i="3"/>
  <c r="I458" i="3"/>
  <c r="B458" i="3" s="1"/>
  <c r="P71" i="3"/>
  <c r="C65" i="3"/>
  <c r="I299" i="3"/>
  <c r="B299" i="3" s="1"/>
  <c r="B279" i="3"/>
  <c r="I794" i="3"/>
  <c r="B794" i="3" s="1"/>
  <c r="C794" i="3" s="1"/>
  <c r="B799" i="3"/>
  <c r="B343" i="3"/>
  <c r="I363" i="3"/>
  <c r="B363" i="3" s="1"/>
  <c r="B273" i="3"/>
  <c r="I293" i="3"/>
  <c r="B293" i="3" s="1"/>
  <c r="C787" i="3"/>
  <c r="C786" i="3"/>
  <c r="B183" i="3"/>
  <c r="I203" i="3"/>
  <c r="B203" i="3" s="1"/>
  <c r="B423" i="3"/>
  <c r="I443" i="3"/>
  <c r="B443" i="3" s="1"/>
  <c r="G499" i="3"/>
  <c r="B491" i="3"/>
  <c r="B494" i="3" l="1"/>
  <c r="P89" i="3"/>
  <c r="C89" i="3" s="1"/>
  <c r="C82" i="3"/>
  <c r="G517" i="3"/>
  <c r="B509" i="3"/>
  <c r="G504" i="3"/>
  <c r="B496" i="3"/>
  <c r="G507" i="3"/>
  <c r="B499" i="3"/>
  <c r="P84" i="3"/>
  <c r="C78" i="3"/>
  <c r="B505" i="3"/>
  <c r="G512" i="3"/>
  <c r="I783" i="3"/>
  <c r="B783" i="3" s="1"/>
  <c r="C783" i="3" s="1"/>
  <c r="B787" i="3"/>
  <c r="G510" i="3"/>
  <c r="B502" i="3"/>
  <c r="C71" i="3"/>
  <c r="P77" i="3"/>
  <c r="B516" i="3"/>
  <c r="G524" i="3"/>
  <c r="B524" i="3" s="1"/>
  <c r="C666" i="3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65" i="3"/>
  <c r="B517" i="3" l="1"/>
  <c r="G525" i="3"/>
  <c r="B525" i="3" s="1"/>
  <c r="B504" i="3"/>
  <c r="G511" i="3"/>
  <c r="P83" i="3"/>
  <c r="C77" i="3"/>
  <c r="P91" i="3"/>
  <c r="C91" i="3" s="1"/>
  <c r="C84" i="3"/>
  <c r="G520" i="3"/>
  <c r="B512" i="3"/>
  <c r="B510" i="3"/>
  <c r="G518" i="3"/>
  <c r="B518" i="3" s="1"/>
  <c r="G515" i="3"/>
  <c r="B507" i="3"/>
  <c r="B511" i="3" l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G519" i="3"/>
  <c r="G523" i="3"/>
  <c r="B523" i="3" s="1"/>
  <c r="B515" i="3"/>
  <c r="G528" i="3"/>
  <c r="B528" i="3" s="1"/>
  <c r="B520" i="3"/>
  <c r="P90" i="3"/>
  <c r="C90" i="3" s="1"/>
  <c r="C83" i="3"/>
  <c r="G527" i="3" l="1"/>
  <c r="B527" i="3" s="1"/>
  <c r="B519" i="3"/>
</calcChain>
</file>

<file path=xl/sharedStrings.xml><?xml version="1.0" encoding="utf-8"?>
<sst xmlns="http://schemas.openxmlformats.org/spreadsheetml/2006/main" count="2966" uniqueCount="440">
  <si>
    <t>ja</t>
  </si>
  <si>
    <t>Dette er for hold # (fx 1-8 eller 1)</t>
  </si>
  <si>
    <t>Fag</t>
  </si>
  <si>
    <t>Navn</t>
  </si>
  <si>
    <t>Start Dato</t>
  </si>
  <si>
    <t>Start Tid</t>
  </si>
  <si>
    <t>Stut Tid</t>
  </si>
  <si>
    <t>Slut Dato (optional)</t>
  </si>
  <si>
    <t>Beskrivelse</t>
  </si>
  <si>
    <t>Lokation</t>
  </si>
  <si>
    <t>Underviser</t>
  </si>
  <si>
    <t>Afd.</t>
  </si>
  <si>
    <t>Tom 3</t>
  </si>
  <si>
    <t>Overlaps kontrol (kan ikke flyttes)</t>
  </si>
  <si>
    <t>Kal uge</t>
  </si>
  <si>
    <t>Sem uge</t>
  </si>
  <si>
    <t>Uge dag</t>
  </si>
  <si>
    <t>Semester uge start (mandag)</t>
  </si>
  <si>
    <t>År</t>
  </si>
  <si>
    <t>Brug hold funktion ja/nej (T1):</t>
  </si>
  <si>
    <t>Fra hold nr (T2):</t>
  </si>
  <si>
    <t>Til hold nr (T3):</t>
  </si>
  <si>
    <t>Navn på filen (T4)</t>
  </si>
  <si>
    <t>Test: ja/nej (T5)</t>
  </si>
  <si>
    <t>, 2 i formlem herover betyder mandag = 1 :)</t>
  </si>
  <si>
    <t>,21 i formlem herunder betyder dk/Europæiske kalenderuger med start mandag</t>
  </si>
  <si>
    <t>Øre-Næse-Hals</t>
  </si>
  <si>
    <t>Oftalmologi</t>
  </si>
  <si>
    <t>Klinikophold</t>
  </si>
  <si>
    <t>Neurologisk færdighedstræning</t>
  </si>
  <si>
    <t>Neurofysiologi</t>
  </si>
  <si>
    <t>Eksaminatorisk klinik - neurologi</t>
  </si>
  <si>
    <t>Eksaminatorisk klinik - neurokirurgi</t>
  </si>
  <si>
    <t>Neurofag TBL</t>
  </si>
  <si>
    <t>Introduktion til klinikophold psykiatri</t>
  </si>
  <si>
    <t>Journal Club</t>
  </si>
  <si>
    <t>Kommunikation - Funktionelle lidelser</t>
  </si>
  <si>
    <t>Kursus i ledelse</t>
  </si>
  <si>
    <t>1-8</t>
  </si>
  <si>
    <t>Forelæsninger og symposier</t>
  </si>
  <si>
    <t>9-16</t>
  </si>
  <si>
    <t>1-16</t>
  </si>
  <si>
    <t>ØNH Spørgetime</t>
  </si>
  <si>
    <t>24-timers opgave begynder</t>
  </si>
  <si>
    <t>Gregers Wegner</t>
  </si>
  <si>
    <t>Holdundervisning ØNH</t>
  </si>
  <si>
    <t>4</t>
  </si>
  <si>
    <t>Ansvarlig: Tejs Ehlers Klug</t>
  </si>
  <si>
    <t>3</t>
  </si>
  <si>
    <t>1</t>
  </si>
  <si>
    <t>2</t>
  </si>
  <si>
    <t>obligatorisk holdundervisning</t>
  </si>
  <si>
    <t>Holdundervisning Oftalmologi</t>
  </si>
  <si>
    <t>Oftalmologi obligatorisk</t>
  </si>
  <si>
    <t>5-6</t>
  </si>
  <si>
    <t>Introduktion, opgaveløsning, gennemgang</t>
  </si>
  <si>
    <t>7-8</t>
  </si>
  <si>
    <t>1-2</t>
  </si>
  <si>
    <t>3-4</t>
  </si>
  <si>
    <t>13-14</t>
  </si>
  <si>
    <t>15-16</t>
  </si>
  <si>
    <t>9-10</t>
  </si>
  <si>
    <t>Introduktion, opgaveløsning, gennemngang</t>
  </si>
  <si>
    <t>11-12</t>
  </si>
  <si>
    <t>Introduktion</t>
  </si>
  <si>
    <t>13-16</t>
  </si>
  <si>
    <t>Ansvarlig: Henning Andersen</t>
  </si>
  <si>
    <t>9-12</t>
  </si>
  <si>
    <t>5-8</t>
  </si>
  <si>
    <t>1-4</t>
  </si>
  <si>
    <t>Obligatorisk Færdighedstræning</t>
  </si>
  <si>
    <t>Neuroradiologi</t>
  </si>
  <si>
    <t>Ansvarlig: Edith Nielsen</t>
  </si>
  <si>
    <t>Eksaminatorisk klinik (neurokirurgi)</t>
  </si>
  <si>
    <t>Ansvarlig: Jens Chr. Hedemann Sørensen</t>
  </si>
  <si>
    <t>Eksaminatorisk klinik Neurokirurgi)</t>
  </si>
  <si>
    <t>Eksaminatorisk klinik (Neurologi)</t>
  </si>
  <si>
    <t>Neuroklinik</t>
  </si>
  <si>
    <t>Klinik</t>
  </si>
  <si>
    <t/>
  </si>
  <si>
    <t>klinik</t>
  </si>
  <si>
    <t>Faglig dag</t>
  </si>
  <si>
    <t>Neurofag - TBL - Anfaldslidelser</t>
  </si>
  <si>
    <t>Neurofag - TBL - Stroke</t>
  </si>
  <si>
    <t>Neurofag - TBL - Neuromuskulær</t>
  </si>
  <si>
    <t>Per Borghammer</t>
  </si>
  <si>
    <t>Psykiatri</t>
  </si>
  <si>
    <t>Orientering om undervisning og diagnostisk interview PSE</t>
  </si>
  <si>
    <t>Psykotiske symptomer</t>
  </si>
  <si>
    <t>Ikke-psykotiske symptomer</t>
  </si>
  <si>
    <t>Overordnet introduktion til børne- og ungdomspsykiatri</t>
  </si>
  <si>
    <t>Retspsykiatri</t>
  </si>
  <si>
    <t>Introduktion til psykiatri</t>
  </si>
  <si>
    <t>Psykiatri TBL</t>
  </si>
  <si>
    <t>Depression, demens, delir</t>
  </si>
  <si>
    <t>Misbrugsscreening</t>
  </si>
  <si>
    <t>Skizofreni, misbrug og selvmordsadfærd</t>
  </si>
  <si>
    <t>Autisme og angst</t>
  </si>
  <si>
    <t>Gennemgang af eksamensopgave, børn og ungdomspsykiatri</t>
  </si>
  <si>
    <t>Gennemgang af eksamensopgave, voksenpsykiatri</t>
  </si>
  <si>
    <t>Psykiatri klinik</t>
  </si>
  <si>
    <t>Første dag er dækket i introen</t>
  </si>
  <si>
    <t>Klinik - Faglig dag efter kl. 11.00</t>
  </si>
  <si>
    <t>Professionsspor</t>
  </si>
  <si>
    <t>Kommunikationstræning om funktionelle lidelser</t>
  </si>
  <si>
    <t>Intro til funktionelle lidelser - forelæsning</t>
  </si>
  <si>
    <t>Funktionelle lidelser - holdundervisning</t>
  </si>
  <si>
    <t>Professionsspor - Obligatorisk</t>
  </si>
  <si>
    <t>Intro til Ledelse Forelæsninger</t>
  </si>
  <si>
    <t>Ledelse Holdundervisning</t>
  </si>
  <si>
    <t>Meget gerne Mikroskopi lokalerne</t>
  </si>
  <si>
    <t xml:space="preserve">Neurologi </t>
  </si>
  <si>
    <t xml:space="preserve">Oftalmologi </t>
  </si>
  <si>
    <t>Inflammatorisk hjernesygdom</t>
  </si>
  <si>
    <t>Introduktion til øjenfaget. Synssansen</t>
  </si>
  <si>
    <t>Medicinsk behandling af ADHD samt antidepressiv og antipsykotisk behandling af børn</t>
  </si>
  <si>
    <t>Næse-bihuler</t>
  </si>
  <si>
    <t>Pharynx</t>
  </si>
  <si>
    <t>Sygdomme i øjets hornhinde og linse</t>
  </si>
  <si>
    <t>Halvdagsseminar om forskning og 24-timers opgave</t>
  </si>
  <si>
    <t>Neurodegenerative sygdomme</t>
  </si>
  <si>
    <t>Degenerative rygsygdomme</t>
  </si>
  <si>
    <t>Glaukom og uveitis</t>
  </si>
  <si>
    <t>Samarbejde i sundhedsvæsnet</t>
  </si>
  <si>
    <t>Indre øre</t>
  </si>
  <si>
    <t>Mellemøre</t>
  </si>
  <si>
    <t>Medicinsk behandling af unipolar og bipolar sygdom inkl. akut manibehandling</t>
  </si>
  <si>
    <t>Blødningsapopleksi</t>
  </si>
  <si>
    <t>Den hjælpeløse patient - OBLIGATORISK</t>
  </si>
  <si>
    <t>Larynx og Foniatri</t>
  </si>
  <si>
    <t>Hoved-hals cancer</t>
  </si>
  <si>
    <t>Skelen og børneoftalmologi</t>
  </si>
  <si>
    <t>Toksikologi, forgiftninger og misbrug</t>
  </si>
  <si>
    <t>Hovedtraumer</t>
  </si>
  <si>
    <t>Nethindens sygdomme</t>
  </si>
  <si>
    <t>Medicinsk behandling af depression, angst og OCD</t>
  </si>
  <si>
    <t>Tumor Cerebri</t>
  </si>
  <si>
    <t>Thyreoidea og parathyreoidea</t>
  </si>
  <si>
    <t>Medicinsk behandling af psykoser</t>
  </si>
  <si>
    <t>Degenerativ rygsygdom</t>
  </si>
  <si>
    <t>Medicinsk behandling af unipolar og bipolar sygdom inkl. akut manubehandling</t>
  </si>
  <si>
    <t>Tumor cerebri</t>
  </si>
  <si>
    <t>Neurologisk spørgetime</t>
  </si>
  <si>
    <t>Neurokirurgisk spørgetime</t>
  </si>
  <si>
    <t>Start på 24-timers opgave</t>
  </si>
  <si>
    <t>Seminar (prof. spor 4 og psykiatri)</t>
  </si>
  <si>
    <t>Neurologi</t>
  </si>
  <si>
    <t xml:space="preserve">Neurokirurgi </t>
  </si>
  <si>
    <t>Symposium</t>
  </si>
  <si>
    <t>Seminar (prof. spor 4) OBLIGATORISK</t>
  </si>
  <si>
    <t>Internationalt semester</t>
  </si>
  <si>
    <t>Seminar (profspor 4)</t>
  </si>
  <si>
    <t>Neurokirurgi</t>
  </si>
  <si>
    <t>Introduktion til 5. semester</t>
  </si>
  <si>
    <t>Seminar</t>
  </si>
  <si>
    <t>Henning Andersen</t>
  </si>
  <si>
    <t>Spørgetime</t>
  </si>
  <si>
    <t>Evaluering</t>
  </si>
  <si>
    <t>Obligaotrisk - Øre-Næse-Hals</t>
  </si>
  <si>
    <t>Tjek hvornår de flytter og om det ændrer lokalerne</t>
  </si>
  <si>
    <t>Huske at sende til</t>
  </si>
  <si>
    <t>Pernille Kiss</t>
  </si>
  <si>
    <t>(Karen Juul Madsen)</t>
  </si>
  <si>
    <t>Svaret på udsending</t>
  </si>
  <si>
    <t>Eva Nielsen</t>
  </si>
  <si>
    <t>karen Jul Madsen</t>
  </si>
  <si>
    <t>Hoved Neuro Psyk og Professionsspor 4</t>
  </si>
  <si>
    <t>Pause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</si>
  <si>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</si>
  <si>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</si>
  <si>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</si>
  <si>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</si>
  <si>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</si>
  <si>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</si>
  <si>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</si>
  <si>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</si>
  <si>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</si>
  <si>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</si>
  <si>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</si>
  <si>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</si>
  <si>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Undervisningen må ikke ligge før kl. 9 en onsdag</t>
  </si>
  <si>
    <t>Kursusansvarlig: Birger Johnsen</t>
  </si>
  <si>
    <t>Introduktion til klinikophold neurofag</t>
  </si>
  <si>
    <t>HE IT</t>
  </si>
  <si>
    <t>ITX Flex til eksamen</t>
  </si>
  <si>
    <t>Eksamensinfo</t>
  </si>
  <si>
    <t xml:space="preserve">Traumer og akut oftalmologi </t>
  </si>
  <si>
    <t xml:space="preserve">Sygdomme i de eksterne øjenomgivelser </t>
  </si>
  <si>
    <t xml:space="preserve">Skelen og børneoftalmologi </t>
  </si>
  <si>
    <t xml:space="preserve">Okulær onkologi </t>
  </si>
  <si>
    <t xml:space="preserve">Sygdomme i øjets hornhinde og linse </t>
  </si>
  <si>
    <t xml:space="preserve">Glaukom og uveitis </t>
  </si>
  <si>
    <t xml:space="preserve">Nethindens sygdomme </t>
  </si>
  <si>
    <t>Neurologi - Obligatorisk</t>
  </si>
  <si>
    <t>28.01.2019</t>
  </si>
  <si>
    <t>Skærtorsdag</t>
  </si>
  <si>
    <t>Langfredag</t>
  </si>
  <si>
    <t>2. Påskedag</t>
  </si>
  <si>
    <t>St. bededag</t>
  </si>
  <si>
    <t>Kr. Himmelfart</t>
  </si>
  <si>
    <t>2. pinsedag</t>
  </si>
  <si>
    <t>Spring pga. påske</t>
  </si>
  <si>
    <t>Færdighedstræningen passer med Midtsims masterplan</t>
  </si>
  <si>
    <t>,3</t>
  </si>
  <si>
    <t>,4</t>
  </si>
  <si>
    <t>,5</t>
  </si>
  <si>
    <t>,6</t>
  </si>
  <si>
    <t>,7</t>
  </si>
  <si>
    <t>,8</t>
  </si>
  <si>
    <t>,9</t>
  </si>
  <si>
    <t>Overlap ok pga. påske</t>
  </si>
  <si>
    <t>Overlap ok pga. faglig dag</t>
  </si>
  <si>
    <t>Ok med Overlap pga. Påske</t>
  </si>
  <si>
    <t>Ok med Overlap pga. faglig dag</t>
  </si>
  <si>
    <t>Ok med Overlap pga St. bededag</t>
  </si>
  <si>
    <t>Ingen undervisning - find erstatning på andet hold - obligatorisk holdundervisning</t>
  </si>
  <si>
    <t>Påske - derfor dobbeltuge i klinik - svarende til uge 16/17!!!</t>
  </si>
  <si>
    <t>Klinik - Påskeferie!</t>
  </si>
  <si>
    <t>Ok med overlap pga. Påsken</t>
  </si>
  <si>
    <t>Flyttet fra 16/5 pga. Langfredag var ellers kl 8.15-11.00</t>
  </si>
  <si>
    <t>Flyttet fra 17/5 i uge 20 pga. st. bededag. Ellers også kl 08:15-11:00</t>
  </si>
  <si>
    <t>Bipolar-lidelse</t>
  </si>
  <si>
    <t>Aud B, Ingang G6, DNU</t>
  </si>
  <si>
    <t>Palle Juul-Jensen aud, NBG</t>
  </si>
  <si>
    <t>Aud J116-113, Universitetstorv NORD, DNU</t>
  </si>
  <si>
    <t>Færdighedslab, bygn 9, 5 sal NBG</t>
  </si>
  <si>
    <t>Undervisningslokale 378, kontorgangenen neurologisk afd F, 3 sal nbg</t>
  </si>
  <si>
    <t>Undervisningslokale 378, Kontorgangen. Neurologisk afd F, 3. sal NBG</t>
  </si>
  <si>
    <t>Aud C114-101, universitetstorv SYD, DNU</t>
  </si>
  <si>
    <t>Aud J116-113, universitetstorv NORD, DNU</t>
  </si>
  <si>
    <t>Konference J116-111 + J116-112, Universitetstorv NORD, DNU</t>
  </si>
  <si>
    <t>Konference J116-111, universitetstorv NORD</t>
  </si>
  <si>
    <t>Konference J116-112, universitetstorv NORD</t>
  </si>
  <si>
    <t>Konference C114-103, Universitetstorv SYD, DNU</t>
  </si>
  <si>
    <t>Mødelokaler J116-110, 108, 107, 106, Universitetstorv NORD, DNU</t>
  </si>
  <si>
    <t>Lille anatomisk aud, 1231-424, AU</t>
  </si>
  <si>
    <t>Samfundsmedicinsk aud, 1262-101, AU</t>
  </si>
  <si>
    <t>,10</t>
  </si>
  <si>
    <t>,11</t>
  </si>
  <si>
    <t>,12</t>
  </si>
  <si>
    <t>,13</t>
  </si>
  <si>
    <t>,14</t>
  </si>
  <si>
    <t>,15</t>
  </si>
  <si>
    <t>,16</t>
  </si>
  <si>
    <t>,17</t>
  </si>
  <si>
    <t>,18</t>
  </si>
  <si>
    <t>,19</t>
  </si>
  <si>
    <t>,20</t>
  </si>
  <si>
    <t>,21</t>
  </si>
  <si>
    <t>,22</t>
  </si>
  <si>
    <t>,23</t>
  </si>
  <si>
    <t>,24</t>
  </si>
  <si>
    <t>,25</t>
  </si>
  <si>
    <t>,26</t>
  </si>
  <si>
    <t>,27</t>
  </si>
  <si>
    <t>,31</t>
  </si>
  <si>
    <t>,28</t>
  </si>
  <si>
    <t>Ok med Overlap - psykiatriklinik</t>
  </si>
  <si>
    <t>,29</t>
  </si>
  <si>
    <t>,30</t>
  </si>
  <si>
    <t>OK med overlap, det er TBL- psykiatri</t>
  </si>
  <si>
    <t>Mikroskopisal 3 (1231-328) AU</t>
  </si>
  <si>
    <t>Flyttet fra 3/5 manj 8:15</t>
  </si>
  <si>
    <t>F19_04sem</t>
  </si>
  <si>
    <t>Apopleksi</t>
  </si>
  <si>
    <t>,1</t>
  </si>
  <si>
    <t>,2</t>
  </si>
  <si>
    <t>Ulla Breth Knudsen</t>
  </si>
  <si>
    <t xml:space="preserve">Lene Høimark / Mahmoud Ashkanian </t>
  </si>
  <si>
    <t>Gregers Wegner / Søren Dinesen</t>
  </si>
  <si>
    <t>Carsten Obel</t>
  </si>
  <si>
    <t>Lise Gormsen / Jane Ege Møller</t>
  </si>
  <si>
    <t>Ljubica Andersen / Per Hove</t>
  </si>
  <si>
    <t xml:space="preserve">Eva Sædder </t>
  </si>
  <si>
    <t>Lene Høimark / Signe Dolmer</t>
  </si>
  <si>
    <t>Lene Høimark /Signe Dolmer</t>
  </si>
  <si>
    <t>Tejs Ehlers Klug</t>
  </si>
  <si>
    <t>Jens Christian Hedemann Sørensen</t>
  </si>
  <si>
    <t>Tejs Ehlers Klug &amp; Louise Devantier</t>
  </si>
  <si>
    <t>Christer Swan</t>
  </si>
  <si>
    <t>Thomas Kjærgaard</t>
  </si>
  <si>
    <t>Stefano Londero</t>
  </si>
  <si>
    <t xml:space="preserve">Tejs Ehlers Klug </t>
  </si>
  <si>
    <t>Kristian Pedersen</t>
  </si>
  <si>
    <t>Konference J116-111, Universitetstorv NORD, DNU</t>
  </si>
  <si>
    <t>Konference C114-104, Universitetstorv SYD, DNU</t>
  </si>
  <si>
    <t>Thor Petersen</t>
  </si>
  <si>
    <t>Erik Hvid Danielsen</t>
  </si>
  <si>
    <t>Grethe Andersen</t>
  </si>
  <si>
    <t>Undervisningslokale 378, kontorgangen, Neurologisk afdeling 3. sal NBG.</t>
  </si>
  <si>
    <t>Jakob Christensen</t>
  </si>
  <si>
    <t>Claus Ziegler Simonsen</t>
  </si>
  <si>
    <t>Biblioteket, Neurokirurgisk Afd, 6 sal, bygn 10, NBG</t>
  </si>
  <si>
    <t>Mødelokale 4, Indgang G6,DNU</t>
  </si>
  <si>
    <t>Lokale 29, Indgang D3,DNU</t>
  </si>
  <si>
    <t>Flyttet fra 4/3</t>
  </si>
  <si>
    <t>,32</t>
  </si>
  <si>
    <t>,33</t>
  </si>
  <si>
    <t>,34</t>
  </si>
  <si>
    <t>,35</t>
  </si>
  <si>
    <t>Flyttet fra 27/5</t>
  </si>
  <si>
    <t>Introduktion til Neuropsykologerne - Frivilligt (uden for pensum)</t>
  </si>
  <si>
    <t xml:space="preserve">introduktionen til neuropsykologi </t>
  </si>
  <si>
    <t xml:space="preserve">Neurologiske og neuropsykiatriske sygdommes betydning for tanker, følelser og adfærd. 
Casegennemgang af kognitive udfordringer. 
Indblik i vågenkraniektomi ved tumorpatienter.
Det er frivilligt at deltage i undervisningen (ikke pensum) </t>
  </si>
  <si>
    <t>Tina Edstoft Kristensen</t>
  </si>
  <si>
    <t>OK med overlap til neuropsyk</t>
  </si>
  <si>
    <t>Ok med overlap til Neuroklinik</t>
  </si>
  <si>
    <t xml:space="preserve">Erisela Qerama </t>
  </si>
  <si>
    <t xml:space="preserve">Hatice Tankisi </t>
  </si>
  <si>
    <t xml:space="preserve">Birger Johnsen </t>
  </si>
  <si>
    <t>Time forlænget 2 timer da 5/2 blev aflyst</t>
  </si>
  <si>
    <t>Aud A, Ingang G6, DNU</t>
  </si>
  <si>
    <t xml:space="preserve">Mødelokale 4, indgang G6, DNU </t>
  </si>
  <si>
    <t>Mødelokale 4, indgang</t>
  </si>
  <si>
    <t>Andreas Schröder</t>
  </si>
  <si>
    <t>Per Fink &amp; Marian Dalgaard Høeg</t>
  </si>
  <si>
    <t>Andreas Schröder &amp; Marian Dalgaard Høeg</t>
  </si>
  <si>
    <t>Per Fink</t>
  </si>
  <si>
    <t xml:space="preserve">Andreas Schröder &amp; Marian Dalgaard Høeg </t>
  </si>
  <si>
    <t>Ditte Hoffmann &amp; Karen Kallesøe</t>
  </si>
  <si>
    <t>Marian Dalgaard Høeg &amp; Lise Gormsen</t>
  </si>
  <si>
    <t>Einarson aud 1 (1231-214) AU</t>
  </si>
  <si>
    <t>Lokale 310, Bygning 1264, AU</t>
  </si>
  <si>
    <t>Eksamenstjek</t>
  </si>
  <si>
    <t>15.-28. februar</t>
  </si>
  <si>
    <t>Tjek dine eksamenstilmeldinger på Studietidslinjen via https://mitstudie.au.dk/ fra 15.-28. februar</t>
  </si>
  <si>
    <t>Undervisningstilmelding</t>
  </si>
  <si>
    <t>1.-5. maj</t>
  </si>
  <si>
    <t>Tilmeld dig næste semesters undervisning i STADS https://mit.au.dk/ fra 1.-5. maj</t>
  </si>
  <si>
    <t>Søg rejsegodtgørelse</t>
  </si>
  <si>
    <t>13. maj - 9. juni</t>
  </si>
  <si>
    <t>Søg rejsegodtgørelse for dine klinikophold på studieportalen: https://studerende.au.dk/studier/fagportaler/vejledning-health/vejledning/transportrefusionrejsegodtgoerelse-ved-klinikophold/</t>
  </si>
  <si>
    <t>nej</t>
  </si>
  <si>
    <t>Jens Chr. Hedemann Sørensen</t>
  </si>
  <si>
    <t>Mahmoud Albarazi</t>
  </si>
  <si>
    <t>Anders Rosendal Korshøj</t>
  </si>
  <si>
    <t>Søren Cortnum</t>
  </si>
  <si>
    <t>Mikkel Mylius Rasmussen</t>
  </si>
  <si>
    <t>Helene Nørrelund</t>
  </si>
  <si>
    <t>Johanne Lyhne &amp; Rasmus T. Christensen</t>
  </si>
  <si>
    <t>Larry Højgaard</t>
  </si>
  <si>
    <t>Simone Soussi &amp; Bolette Soussi</t>
  </si>
  <si>
    <t xml:space="preserve">Lene Høimark /  Mahmoud Ashkanian </t>
  </si>
  <si>
    <t>Mundtlig evaluering</t>
  </si>
  <si>
    <t>Kristina Bacher Svendsen</t>
  </si>
  <si>
    <t>Gæstekantinen, Indgang G6, DNU</t>
  </si>
  <si>
    <t>Jeppe Bechgaard &amp; Louise Antonsen</t>
  </si>
  <si>
    <t xml:space="preserve">Simone Soussi
Lene Nyhus Andreasen
</t>
  </si>
  <si>
    <t xml:space="preserve">Simone Soussi og Lene Nyhus Andreasen
</t>
  </si>
  <si>
    <t>Ole Mors</t>
  </si>
  <si>
    <t>Charlotte Rask</t>
  </si>
  <si>
    <t>Per Hove Thomsen</t>
  </si>
  <si>
    <t>Signe Dolmer</t>
  </si>
  <si>
    <t>Simon Hjerrild</t>
  </si>
  <si>
    <t>Elke Hoffmann-Lücke</t>
  </si>
  <si>
    <t>Lisbeth Uhrskov Sørensen</t>
  </si>
  <si>
    <t>Mahmoud Ashkanian</t>
  </si>
  <si>
    <t>Toke Bek</t>
  </si>
  <si>
    <t>Anders Ivarsen</t>
  </si>
  <si>
    <t>Susanne Kragh</t>
  </si>
  <si>
    <t>Mikkel Lyngholm</t>
  </si>
  <si>
    <t>Dorte Ancher Larsen</t>
  </si>
  <si>
    <t>Jesper Hjortdal</t>
  </si>
  <si>
    <t>Mikkel Funding</t>
  </si>
  <si>
    <t>Steen Fill Urbak</t>
  </si>
  <si>
    <t>Undervisningslokaler J107-136+137 , DNU</t>
  </si>
  <si>
    <t>Undervisningslokaler J107-143+144, DNU</t>
  </si>
  <si>
    <t>Karen Kallesøe &amp; Lise Gormsen</t>
  </si>
  <si>
    <t>Denise Happ</t>
  </si>
  <si>
    <t>Amanda Eskelund</t>
  </si>
  <si>
    <t>Malene Overby</t>
  </si>
  <si>
    <t>Bardia Varastehmoradi</t>
  </si>
  <si>
    <t>Giulia Treccani</t>
  </si>
  <si>
    <t>Færdighedslab, bygn 1Z NBG</t>
  </si>
  <si>
    <t>TEST</t>
  </si>
  <si>
    <t>Aud A, Bygning 1162-013 AU</t>
  </si>
  <si>
    <t>Visusmåling, refraktion</t>
  </si>
  <si>
    <t>Inspektion og spaltelampe, øjenlågsvending</t>
  </si>
  <si>
    <t>Konkomiterende skelen, paralytisk skelen</t>
  </si>
  <si>
    <t>Synsfelt, oftalmoskopi</t>
  </si>
  <si>
    <t>Ingen undervisning pga. St. Bededag -  synsfelt, oftalmoskopi</t>
  </si>
  <si>
    <t>Klinik - Bededag</t>
  </si>
  <si>
    <t>,3,4,5</t>
  </si>
  <si>
    <t>,6,7,8,9</t>
  </si>
  <si>
    <t>,23,24</t>
  </si>
  <si>
    <t>,28,29</t>
  </si>
  <si>
    <t>,30,31</t>
  </si>
  <si>
    <t>,36</t>
  </si>
  <si>
    <t>,37</t>
  </si>
  <si>
    <t>,38</t>
  </si>
  <si>
    <t>,39</t>
  </si>
  <si>
    <t>,38,39</t>
  </si>
  <si>
    <t>,40</t>
  </si>
  <si>
    <t>,41</t>
  </si>
  <si>
    <t>,42</t>
  </si>
  <si>
    <t>,43</t>
  </si>
  <si>
    <t>,44</t>
  </si>
  <si>
    <t>,45</t>
  </si>
  <si>
    <t>,46</t>
  </si>
  <si>
    <t>,47</t>
  </si>
  <si>
    <t>,48</t>
  </si>
  <si>
    <t>,49</t>
  </si>
  <si>
    <t>,50</t>
  </si>
  <si>
    <t>,51</t>
  </si>
  <si>
    <t>,52</t>
  </si>
  <si>
    <t>,53</t>
  </si>
  <si>
    <t>OK med overlap Bededag</t>
  </si>
  <si>
    <t>Ok med overlap Neuroklinik</t>
  </si>
  <si>
    <t>Skal til holdundervisningen have  lokaler til  10 personer (4 lokaler)+ 1 stort</t>
  </si>
  <si>
    <t>Einarson aud 1, 2, 3 og 5 i bygning 1231 AU</t>
  </si>
  <si>
    <t>Store it lab (1266-316), Grp rum 3, 5, 6 i bygning 1266 VAB, AU</t>
  </si>
  <si>
    <t>Undervisning J116-139 + Mødelokaler J116-110, 108, 107, 106, Universitetstorv NORD, DNU</t>
  </si>
  <si>
    <t>Aud J116-113 + Mødelokaler J116-110, 108, 107, 106, Universitetstorv NORD, DNU</t>
  </si>
  <si>
    <t>Farmakologi-psykiatri symposium</t>
  </si>
  <si>
    <t>Undervisningslokale 378, Kontorgangen, Neurologisk afd. 3 sal NBG</t>
  </si>
  <si>
    <t>J209-141, DNU</t>
  </si>
  <si>
    <t>Øre-Næse-Hals-forelæsning</t>
  </si>
  <si>
    <t>Simone Soussi &amp; Louise Antonsen</t>
  </si>
  <si>
    <t>Einarson aud 5 (1231-228) AU</t>
  </si>
  <si>
    <t>Einarson aud 6 (1231-232) AU</t>
  </si>
  <si>
    <t>Parkinson og demens-sygdomme - klinik og skanninger</t>
  </si>
  <si>
    <t>Parkinson og demens</t>
  </si>
  <si>
    <t>Jesper Bille</t>
  </si>
  <si>
    <t>Konferencelokale J115-137 + J115-139, skejby</t>
  </si>
  <si>
    <t>,11,12</t>
  </si>
  <si>
    <t>,17,18</t>
  </si>
  <si>
    <t>,21,22</t>
  </si>
  <si>
    <t>,26,27</t>
  </si>
  <si>
    <t>,32,33,34</t>
  </si>
  <si>
    <t>,36,37</t>
  </si>
  <si>
    <t>,40,41,42</t>
  </si>
  <si>
    <t>,43,44,45</t>
  </si>
  <si>
    <t>,46,47,48</t>
  </si>
  <si>
    <t>,49,50</t>
  </si>
  <si>
    <t>,51,52,53</t>
  </si>
  <si>
    <t>Byttet med neuro TBL fra 24/5</t>
  </si>
  <si>
    <t>Byttet med Per Borghammer fra 10/5</t>
  </si>
  <si>
    <t>Neurologi - TBL</t>
  </si>
  <si>
    <t>53 Overlaps er OK</t>
  </si>
  <si>
    <t>AUH, Skejby - Plan 5. J517-112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</si>
</sst>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hh:mm:ss;@"/>
    <numFmt numFmtId="166" formatCode="dd\.mm\.yyyy;@"/>
    <numFmt numFmtId="167" formatCode="m/d/yyyy"/>
  </numFmts>
  <fonts count="36">
    <font>
      <sz val="11"/>
      <color indexed="8"/>
      <name val="Helvetica Neue"/>
    </font>
    <font>
      <sz val="10"/>
      <color indexed="9"/>
      <name val="Helvetica Neue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1"/>
      <color rgb="FF000000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  <font>
      <b/>
      <sz val="12"/>
      <name val="Arial Bold"/>
    </font>
    <font>
      <b/>
      <sz val="11"/>
      <name val="Helvetica Neue"/>
    </font>
    <font>
      <b/>
      <sz val="11"/>
      <color indexed="8"/>
      <name val="Helvetica Neue"/>
    </font>
    <font>
      <sz val="9.5"/>
      <color indexed="8"/>
      <name val="Times New Roman"/>
      <family val="1"/>
    </font>
    <font>
      <sz val="11"/>
      <name val="Helvetica Neue"/>
    </font>
    <font>
      <sz val="11"/>
      <color theme="1"/>
      <name val="Helvetica Neue"/>
    </font>
    <font>
      <b/>
      <sz val="12"/>
      <color indexed="8"/>
      <name val="Helvetica"/>
      <family val="2"/>
    </font>
    <font>
      <b/>
      <sz val="18"/>
      <color indexed="8"/>
      <name val="Helvetica"/>
    </font>
    <font>
      <b/>
      <sz val="16"/>
      <color indexed="8"/>
      <name val="Helvetica Neue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rgb="FFFF0000"/>
      <name val="Helvetica Neue"/>
    </font>
    <font>
      <b/>
      <sz val="36"/>
      <color indexed="8"/>
      <name val="Helvetica Neue"/>
    </font>
    <font>
      <sz val="10"/>
      <color rgb="FF000000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rgb="FF000000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Calibri"/>
      <family val="2"/>
    </font>
    <font>
      <b/>
      <sz val="12"/>
      <color indexed="8"/>
      <name val="Helvetica"/>
    </font>
    <font>
      <sz val="12"/>
      <color indexed="8"/>
      <name val="Helvetica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 applyNumberFormat="0" applyFill="0" applyBorder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234">
    <xf numFmtId="0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0" fontId="4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/>
    <xf numFmtId="49" fontId="0" fillId="0" borderId="0" xfId="0" applyNumberFormat="1" applyAlignment="1"/>
    <xf numFmtId="0" fontId="0" fillId="2" borderId="0" xfId="0" applyFill="1" applyAlignment="1">
      <alignment horizontal="right"/>
    </xf>
    <xf numFmtId="0" fontId="0" fillId="0" borderId="0" xfId="0" applyFill="1" applyAlignment="1"/>
    <xf numFmtId="166" fontId="0" fillId="0" borderId="0" xfId="0" applyNumberFormat="1" applyFill="1" applyAlignment="1"/>
    <xf numFmtId="49" fontId="0" fillId="0" borderId="0" xfId="0" applyNumberFormat="1" applyFill="1" applyAlignment="1"/>
    <xf numFmtId="14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/>
    <xf numFmtId="164" fontId="0" fillId="0" borderId="0" xfId="0" applyNumberFormat="1" applyAlignment="1"/>
    <xf numFmtId="164" fontId="2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/>
    <xf numFmtId="14" fontId="0" fillId="0" borderId="0" xfId="0" applyNumberFormat="1" applyAlignment="1"/>
    <xf numFmtId="14" fontId="2" fillId="0" borderId="0" xfId="0" applyNumberFormat="1" applyFont="1" applyFill="1" applyBorder="1" applyAlignment="1"/>
    <xf numFmtId="14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/>
    <xf numFmtId="49" fontId="10" fillId="3" borderId="4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right"/>
    </xf>
    <xf numFmtId="0" fontId="0" fillId="2" borderId="0" xfId="0" applyFill="1" applyAlignment="1"/>
    <xf numFmtId="166" fontId="11" fillId="0" borderId="0" xfId="0" applyNumberFormat="1" applyFont="1" applyFill="1" applyAlignment="1"/>
    <xf numFmtId="0" fontId="0" fillId="4" borderId="0" xfId="0" applyFill="1" applyAlignment="1"/>
    <xf numFmtId="0" fontId="12" fillId="0" borderId="0" xfId="0" applyFont="1" applyAlignment="1">
      <alignment vertical="center"/>
    </xf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horizontal="left"/>
    </xf>
    <xf numFmtId="166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/>
    </xf>
    <xf numFmtId="166" fontId="0" fillId="0" borderId="0" xfId="0" applyNumberFormat="1" applyFont="1" applyFill="1" applyAlignment="1"/>
    <xf numFmtId="166" fontId="0" fillId="0" borderId="0" xfId="0" applyNumberFormat="1" applyFont="1" applyFill="1" applyBorder="1" applyAlignment="1">
      <alignment vertical="center"/>
    </xf>
    <xf numFmtId="0" fontId="16" fillId="5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14" fontId="0" fillId="5" borderId="0" xfId="0" applyNumberFormat="1" applyFill="1" applyBorder="1" applyAlignment="1"/>
    <xf numFmtId="166" fontId="17" fillId="5" borderId="0" xfId="0" applyNumberFormat="1" applyFont="1" applyFill="1" applyAlignment="1"/>
    <xf numFmtId="14" fontId="0" fillId="5" borderId="0" xfId="0" applyNumberFormat="1" applyFill="1" applyAlignment="1"/>
    <xf numFmtId="0" fontId="0" fillId="0" borderId="0" xfId="0" applyNumberFormat="1" applyAlignment="1"/>
    <xf numFmtId="14" fontId="0" fillId="2" borderId="0" xfId="0" applyNumberFormat="1" applyFill="1" applyAlignment="1"/>
    <xf numFmtId="166" fontId="17" fillId="2" borderId="0" xfId="0" applyNumberFormat="1" applyFont="1" applyFill="1" applyAlignment="1"/>
    <xf numFmtId="0" fontId="17" fillId="5" borderId="0" xfId="0" applyNumberFormat="1" applyFont="1" applyFill="1" applyAlignment="1"/>
    <xf numFmtId="164" fontId="0" fillId="2" borderId="0" xfId="0" applyNumberFormat="1" applyFill="1" applyAlignment="1"/>
    <xf numFmtId="14" fontId="20" fillId="0" borderId="0" xfId="0" applyNumberFormat="1" applyFont="1" applyFill="1" applyAlignment="1"/>
    <xf numFmtId="14" fontId="20" fillId="0" borderId="0" xfId="0" applyNumberFormat="1" applyFont="1" applyAlignment="1"/>
    <xf numFmtId="166" fontId="0" fillId="4" borderId="0" xfId="0" applyNumberFormat="1" applyFill="1" applyAlignment="1"/>
    <xf numFmtId="49" fontId="17" fillId="2" borderId="0" xfId="0" applyNumberFormat="1" applyFont="1" applyFill="1" applyAlignment="1"/>
    <xf numFmtId="166" fontId="7" fillId="0" borderId="0" xfId="3" applyNumberFormat="1" applyFill="1" applyBorder="1" applyAlignment="1"/>
    <xf numFmtId="0" fontId="13" fillId="0" borderId="0" xfId="0" applyFont="1" applyFill="1" applyAlignment="1"/>
    <xf numFmtId="49" fontId="13" fillId="0" borderId="0" xfId="0" applyNumberFormat="1" applyFont="1" applyFill="1" applyAlignment="1"/>
    <xf numFmtId="14" fontId="0" fillId="0" borderId="0" xfId="0" applyNumberFormat="1" applyBorder="1" applyAlignment="1"/>
    <xf numFmtId="14" fontId="0" fillId="2" borderId="0" xfId="0" applyNumberFormat="1" applyFill="1" applyBorder="1" applyAlignment="1"/>
    <xf numFmtId="14" fontId="9" fillId="3" borderId="1" xfId="0" applyNumberFormat="1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/>
    <xf numFmtId="164" fontId="5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ill="1" applyBorder="1" applyAlignment="1"/>
    <xf numFmtId="164" fontId="2" fillId="2" borderId="0" xfId="0" applyNumberFormat="1" applyFont="1" applyFill="1" applyBorder="1" applyAlignment="1">
      <alignment horizontal="right" vertical="center"/>
    </xf>
    <xf numFmtId="49" fontId="2" fillId="6" borderId="0" xfId="0" applyNumberFormat="1" applyFont="1" applyFill="1" applyBorder="1" applyAlignment="1"/>
    <xf numFmtId="167" fontId="2" fillId="0" borderId="0" xfId="0" applyNumberFormat="1" applyFont="1" applyFill="1" applyBorder="1" applyAlignment="1"/>
    <xf numFmtId="49" fontId="0" fillId="2" borderId="0" xfId="0" applyNumberFormat="1" applyFill="1" applyAlignment="1"/>
    <xf numFmtId="49" fontId="0" fillId="6" borderId="0" xfId="0" applyNumberFormat="1" applyFill="1" applyAlignment="1"/>
    <xf numFmtId="49" fontId="11" fillId="6" borderId="0" xfId="0" applyNumberFormat="1" applyFont="1" applyFill="1" applyAlignment="1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Border="1" applyAlignment="1">
      <alignment vertical="center"/>
    </xf>
    <xf numFmtId="166" fontId="21" fillId="0" borderId="0" xfId="0" applyNumberFormat="1" applyFont="1" applyAlignment="1"/>
    <xf numFmtId="0" fontId="4" fillId="7" borderId="0" xfId="0" applyNumberFormat="1" applyFont="1" applyFill="1" applyBorder="1" applyAlignment="1">
      <alignment horizontal="left" vertical="center"/>
    </xf>
    <xf numFmtId="166" fontId="0" fillId="7" borderId="0" xfId="0" applyNumberFormat="1" applyFill="1" applyAlignment="1"/>
    <xf numFmtId="167" fontId="2" fillId="7" borderId="0" xfId="0" applyNumberFormat="1" applyFont="1" applyFill="1" applyBorder="1" applyAlignment="1"/>
    <xf numFmtId="164" fontId="2" fillId="7" borderId="0" xfId="0" applyNumberFormat="1" applyFont="1" applyFill="1" applyBorder="1" applyAlignment="1"/>
    <xf numFmtId="0" fontId="0" fillId="7" borderId="0" xfId="0" applyFill="1" applyAlignment="1"/>
    <xf numFmtId="49" fontId="0" fillId="7" borderId="0" xfId="0" applyNumberFormat="1" applyFill="1" applyBorder="1" applyAlignment="1"/>
    <xf numFmtId="0" fontId="0" fillId="7" borderId="0" xfId="0" applyFill="1" applyBorder="1" applyAlignment="1"/>
    <xf numFmtId="49" fontId="0" fillId="7" borderId="0" xfId="0" applyNumberFormat="1" applyFill="1" applyAlignment="1"/>
    <xf numFmtId="164" fontId="2" fillId="7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/>
    <xf numFmtId="164" fontId="2" fillId="7" borderId="0" xfId="0" applyNumberFormat="1" applyFont="1" applyFill="1" applyAlignment="1"/>
    <xf numFmtId="14" fontId="2" fillId="0" borderId="0" xfId="0" applyNumberFormat="1" applyFont="1" applyFill="1" applyAlignment="1"/>
    <xf numFmtId="14" fontId="2" fillId="0" borderId="0" xfId="0" applyNumberFormat="1" applyFont="1" applyAlignment="1"/>
    <xf numFmtId="167" fontId="2" fillId="7" borderId="0" xfId="0" applyNumberFormat="1" applyFont="1" applyFill="1" applyAlignment="1"/>
    <xf numFmtId="14" fontId="2" fillId="7" borderId="0" xfId="0" applyNumberFormat="1" applyFont="1" applyFill="1" applyAlignment="1"/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9" fontId="0" fillId="0" borderId="0" xfId="0" applyNumberFormat="1" applyFill="1" applyBorder="1" applyAlignment="1" applyProtection="1">
      <protection locked="0"/>
    </xf>
    <xf numFmtId="167" fontId="0" fillId="0" borderId="0" xfId="0" applyNumberFormat="1" applyAlignment="1"/>
    <xf numFmtId="0" fontId="22" fillId="0" borderId="0" xfId="0" applyFont="1" applyAlignment="1"/>
    <xf numFmtId="0" fontId="0" fillId="8" borderId="0" xfId="0" applyFill="1" applyAlignment="1"/>
    <xf numFmtId="0" fontId="0" fillId="0" borderId="0" xfId="0" applyAlignment="1" applyProtection="1">
      <protection locked="0"/>
    </xf>
    <xf numFmtId="0" fontId="0" fillId="0" borderId="0" xfId="0" applyAlignment="1" applyProtection="1"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166" fontId="7" fillId="0" borderId="0" xfId="3" applyNumberFormat="1" applyFill="1" applyBorder="1">
      <alignment vertical="top"/>
    </xf>
    <xf numFmtId="166" fontId="7" fillId="0" borderId="0" xfId="3" applyNumberFormat="1" applyAlignment="1"/>
    <xf numFmtId="167" fontId="0" fillId="0" borderId="0" xfId="0" applyNumberFormat="1" applyFill="1" applyAlignment="1"/>
    <xf numFmtId="0" fontId="0" fillId="0" borderId="0" xfId="0" applyAlignment="1">
      <alignment wrapText="1"/>
    </xf>
    <xf numFmtId="166" fontId="13" fillId="7" borderId="0" xfId="0" applyNumberFormat="1" applyFont="1" applyFill="1" applyAlignment="1"/>
    <xf numFmtId="14" fontId="2" fillId="7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5" fillId="9" borderId="0" xfId="0" applyNumberFormat="1" applyFont="1" applyFill="1" applyBorder="1" applyAlignment="1">
      <alignment horizontal="left" vertical="center"/>
    </xf>
    <xf numFmtId="14" fontId="11" fillId="9" borderId="0" xfId="0" applyNumberFormat="1" applyFont="1" applyFill="1" applyBorder="1" applyAlignment="1"/>
    <xf numFmtId="164" fontId="18" fillId="9" borderId="0" xfId="0" applyNumberFormat="1" applyFont="1" applyFill="1" applyBorder="1" applyAlignment="1"/>
    <xf numFmtId="167" fontId="18" fillId="9" borderId="0" xfId="0" applyNumberFormat="1" applyFont="1" applyFill="1" applyBorder="1" applyAlignment="1">
      <alignment horizontal="right" vertical="center"/>
    </xf>
    <xf numFmtId="0" fontId="19" fillId="9" borderId="0" xfId="0" applyNumberFormat="1" applyFont="1" applyFill="1" applyBorder="1" applyAlignment="1">
      <alignment horizontal="left" vertical="center"/>
    </xf>
    <xf numFmtId="49" fontId="18" fillId="9" borderId="0" xfId="0" applyNumberFormat="1" applyFont="1" applyFill="1" applyBorder="1" applyAlignment="1"/>
    <xf numFmtId="49" fontId="11" fillId="9" borderId="0" xfId="0" applyNumberFormat="1" applyFont="1" applyFill="1" applyBorder="1" applyAlignment="1"/>
    <xf numFmtId="0" fontId="11" fillId="9" borderId="0" xfId="0" applyFont="1" applyFill="1" applyBorder="1" applyAlignment="1"/>
    <xf numFmtId="0" fontId="11" fillId="9" borderId="0" xfId="0" applyFont="1" applyFill="1" applyAlignment="1"/>
    <xf numFmtId="166" fontId="18" fillId="9" borderId="0" xfId="0" applyNumberFormat="1" applyFont="1" applyFill="1" applyBorder="1" applyAlignment="1">
      <alignment horizontal="right" vertical="center"/>
    </xf>
    <xf numFmtId="166" fontId="15" fillId="9" borderId="0" xfId="0" applyNumberFormat="1" applyFont="1" applyFill="1" applyBorder="1" applyAlignment="1"/>
    <xf numFmtId="0" fontId="0" fillId="0" borderId="0" xfId="0" applyNumberFormat="1" applyFill="1" applyAlignment="1"/>
    <xf numFmtId="49" fontId="0" fillId="10" borderId="0" xfId="0" applyNumberFormat="1" applyFill="1" applyAlignment="1"/>
    <xf numFmtId="0" fontId="23" fillId="10" borderId="0" xfId="0" applyFont="1" applyFill="1" applyAlignment="1"/>
    <xf numFmtId="49" fontId="0" fillId="10" borderId="0" xfId="0" applyNumberFormat="1" applyFill="1" applyBorder="1" applyAlignment="1"/>
    <xf numFmtId="49" fontId="2" fillId="10" borderId="0" xfId="0" applyNumberFormat="1" applyFont="1" applyFill="1" applyBorder="1" applyAlignment="1"/>
    <xf numFmtId="0" fontId="0" fillId="0" borderId="0" xfId="0" applyFill="1" applyAlignment="1" applyProtection="1">
      <protection locked="0"/>
    </xf>
    <xf numFmtId="0" fontId="20" fillId="0" borderId="0" xfId="0" applyFont="1" applyFill="1" applyAlignment="1"/>
    <xf numFmtId="0" fontId="0" fillId="12" borderId="0" xfId="0" applyFill="1" applyAlignment="1"/>
    <xf numFmtId="0" fontId="0" fillId="11" borderId="0" xfId="0" applyFill="1" applyAlignment="1"/>
    <xf numFmtId="49" fontId="20" fillId="6" borderId="0" xfId="0" applyNumberFormat="1" applyFont="1" applyFill="1" applyAlignment="1"/>
    <xf numFmtId="0" fontId="20" fillId="6" borderId="0" xfId="0" applyFont="1" applyFill="1" applyAlignment="1"/>
    <xf numFmtId="49" fontId="2" fillId="12" borderId="0" xfId="0" applyNumberFormat="1" applyFont="1" applyFill="1" applyBorder="1" applyAlignment="1"/>
    <xf numFmtId="49" fontId="0" fillId="13" borderId="0" xfId="0" applyNumberFormat="1" applyFill="1" applyAlignment="1"/>
    <xf numFmtId="49" fontId="0" fillId="14" borderId="0" xfId="0" applyNumberFormat="1" applyFill="1" applyAlignment="1"/>
    <xf numFmtId="49" fontId="0" fillId="15" borderId="0" xfId="0" applyNumberFormat="1" applyFill="1" applyAlignment="1"/>
    <xf numFmtId="0" fontId="0" fillId="15" borderId="0" xfId="0" applyNumberFormat="1" applyFill="1" applyAlignment="1"/>
    <xf numFmtId="0" fontId="11" fillId="6" borderId="0" xfId="0" applyFont="1" applyFill="1" applyBorder="1" applyAlignment="1"/>
    <xf numFmtId="49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166" fontId="17" fillId="0" borderId="0" xfId="0" applyNumberFormat="1" applyFont="1" applyFill="1" applyBorder="1" applyAlignment="1"/>
    <xf numFmtId="0" fontId="23" fillId="0" borderId="0" xfId="0" applyFont="1" applyFill="1" applyAlignment="1"/>
    <xf numFmtId="164" fontId="2" fillId="0" borderId="0" xfId="0" applyNumberFormat="1" applyFont="1" applyFill="1" applyAlignment="1"/>
    <xf numFmtId="0" fontId="4" fillId="16" borderId="0" xfId="0" applyNumberFormat="1" applyFont="1" applyFill="1" applyBorder="1" applyAlignment="1">
      <alignment horizontal="left" vertical="center"/>
    </xf>
    <xf numFmtId="0" fontId="4" fillId="8" borderId="0" xfId="0" applyNumberFormat="1" applyFont="1" applyFill="1" applyBorder="1" applyAlignment="1">
      <alignment horizontal="left" vertical="center"/>
    </xf>
    <xf numFmtId="0" fontId="4" fillId="12" borderId="0" xfId="0" applyNumberFormat="1" applyFont="1" applyFill="1" applyBorder="1" applyAlignment="1">
      <alignment horizontal="left" vertical="center"/>
    </xf>
    <xf numFmtId="0" fontId="4" fillId="17" borderId="0" xfId="0" applyNumberFormat="1" applyFont="1" applyFill="1" applyBorder="1" applyAlignment="1">
      <alignment horizontal="left" vertical="center"/>
    </xf>
    <xf numFmtId="0" fontId="25" fillId="18" borderId="6" xfId="0" applyFont="1" applyFill="1" applyBorder="1" applyAlignment="1">
      <alignment vertical="center"/>
    </xf>
    <xf numFmtId="0" fontId="25" fillId="19" borderId="6" xfId="0" applyFont="1" applyFill="1" applyBorder="1" applyAlignment="1">
      <alignment vertical="center"/>
    </xf>
    <xf numFmtId="0" fontId="24" fillId="19" borderId="6" xfId="0" applyFont="1" applyFill="1" applyBorder="1" applyAlignment="1"/>
    <xf numFmtId="0" fontId="25" fillId="0" borderId="0" xfId="0" applyFont="1" applyAlignment="1"/>
    <xf numFmtId="0" fontId="0" fillId="5" borderId="0" xfId="0" applyFill="1" applyBorder="1" applyAlignment="1"/>
    <xf numFmtId="0" fontId="0" fillId="5" borderId="0" xfId="0" applyFill="1" applyAlignment="1"/>
    <xf numFmtId="167" fontId="0" fillId="5" borderId="0" xfId="0" applyNumberFormat="1" applyFill="1" applyAlignment="1"/>
    <xf numFmtId="164" fontId="0" fillId="5" borderId="0" xfId="0" applyNumberFormat="1" applyFill="1" applyAlignment="1"/>
    <xf numFmtId="0" fontId="26" fillId="0" borderId="0" xfId="0" applyFont="1" applyFill="1" applyAlignment="1"/>
    <xf numFmtId="0" fontId="27" fillId="0" borderId="0" xfId="0" applyFont="1" applyAlignment="1"/>
    <xf numFmtId="0" fontId="0" fillId="0" borderId="0" xfId="0" applyFill="1" applyAlignment="1">
      <alignment wrapText="1"/>
    </xf>
    <xf numFmtId="0" fontId="29" fillId="18" borderId="6" xfId="0" applyFont="1" applyFill="1" applyBorder="1" applyAlignment="1">
      <alignment vertical="center"/>
    </xf>
    <xf numFmtId="0" fontId="29" fillId="19" borderId="6" xfId="0" applyFont="1" applyFill="1" applyBorder="1" applyAlignment="1">
      <alignment vertical="center"/>
    </xf>
    <xf numFmtId="0" fontId="28" fillId="19" borderId="6" xfId="0" applyFont="1" applyFill="1" applyBorder="1" applyAlignment="1"/>
    <xf numFmtId="0" fontId="20" fillId="5" borderId="0" xfId="0" applyFont="1" applyFill="1" applyAlignment="1"/>
    <xf numFmtId="0" fontId="14" fillId="20" borderId="7" xfId="0" applyFont="1" applyFill="1" applyBorder="1" applyAlignment="1"/>
    <xf numFmtId="166" fontId="14" fillId="20" borderId="8" xfId="0" applyNumberFormat="1" applyFont="1" applyFill="1" applyBorder="1" applyAlignment="1"/>
    <xf numFmtId="14" fontId="14" fillId="20" borderId="8" xfId="0" applyNumberFormat="1" applyFont="1" applyFill="1" applyBorder="1" applyAlignment="1"/>
    <xf numFmtId="164" fontId="14" fillId="20" borderId="8" xfId="0" applyNumberFormat="1" applyFont="1" applyFill="1" applyBorder="1" applyAlignment="1"/>
    <xf numFmtId="0" fontId="14" fillId="20" borderId="8" xfId="0" applyFont="1" applyFill="1" applyBorder="1" applyAlignment="1"/>
    <xf numFmtId="49" fontId="14" fillId="20" borderId="8" xfId="0" applyNumberFormat="1" applyFont="1" applyFill="1" applyBorder="1" applyAlignment="1"/>
    <xf numFmtId="0" fontId="14" fillId="21" borderId="7" xfId="0" applyFont="1" applyFill="1" applyBorder="1" applyAlignment="1"/>
    <xf numFmtId="166" fontId="14" fillId="21" borderId="8" xfId="0" applyNumberFormat="1" applyFont="1" applyFill="1" applyBorder="1" applyAlignment="1"/>
    <xf numFmtId="14" fontId="14" fillId="21" borderId="8" xfId="0" applyNumberFormat="1" applyFont="1" applyFill="1" applyBorder="1" applyAlignment="1"/>
    <xf numFmtId="164" fontId="14" fillId="21" borderId="8" xfId="0" applyNumberFormat="1" applyFont="1" applyFill="1" applyBorder="1" applyAlignment="1"/>
    <xf numFmtId="0" fontId="14" fillId="21" borderId="8" xfId="0" applyFont="1" applyFill="1" applyBorder="1" applyAlignment="1"/>
    <xf numFmtId="49" fontId="14" fillId="21" borderId="8" xfId="0" applyNumberFormat="1" applyFont="1" applyFill="1" applyBorder="1" applyAlignment="1"/>
    <xf numFmtId="49" fontId="27" fillId="0" borderId="0" xfId="0" applyNumberFormat="1" applyFont="1" applyAlignment="1"/>
    <xf numFmtId="0" fontId="30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0" fillId="5" borderId="0" xfId="0" applyFont="1" applyFill="1" applyBorder="1" applyAlignment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3" fillId="20" borderId="8" xfId="0" applyFont="1" applyFill="1" applyBorder="1" applyAlignment="1"/>
    <xf numFmtId="0" fontId="33" fillId="21" borderId="8" xfId="0" applyFont="1" applyFill="1" applyBorder="1" applyAlignment="1"/>
    <xf numFmtId="0" fontId="33" fillId="21" borderId="9" xfId="0" applyFont="1" applyFill="1" applyBorder="1" applyAlignment="1"/>
    <xf numFmtId="166" fontId="0" fillId="2" borderId="0" xfId="0" applyNumberFormat="1" applyFill="1" applyAlignment="1">
      <alignment horizontal="left"/>
    </xf>
    <xf numFmtId="14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/>
    <xf numFmtId="0" fontId="23" fillId="14" borderId="0" xfId="0" applyFont="1" applyFill="1" applyAlignment="1"/>
    <xf numFmtId="0" fontId="23" fillId="22" borderId="0" xfId="0" applyFont="1" applyFill="1" applyAlignment="1"/>
    <xf numFmtId="0" fontId="34" fillId="0" borderId="0" xfId="0" applyFont="1" applyAlignment="1"/>
    <xf numFmtId="0" fontId="15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167" fontId="18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4" fillId="23" borderId="0" xfId="0" applyNumberFormat="1" applyFont="1" applyFill="1" applyBorder="1" applyAlignment="1">
      <alignment horizontal="left" vertical="center"/>
    </xf>
    <xf numFmtId="166" fontId="0" fillId="23" borderId="0" xfId="0" applyNumberFormat="1" applyFill="1" applyAlignment="1"/>
    <xf numFmtId="14" fontId="2" fillId="23" borderId="0" xfId="0" applyNumberFormat="1" applyFont="1" applyFill="1" applyBorder="1" applyAlignment="1">
      <alignment horizontal="right" vertical="center"/>
    </xf>
    <xf numFmtId="164" fontId="2" fillId="23" borderId="0" xfId="0" applyNumberFormat="1" applyFont="1" applyFill="1" applyBorder="1" applyAlignment="1">
      <alignment horizontal="right" vertical="center"/>
    </xf>
    <xf numFmtId="0" fontId="0" fillId="23" borderId="0" xfId="0" applyFill="1" applyAlignment="1"/>
    <xf numFmtId="49" fontId="0" fillId="23" borderId="0" xfId="0" applyNumberFormat="1" applyFill="1" applyBorder="1" applyAlignment="1"/>
    <xf numFmtId="49" fontId="0" fillId="23" borderId="0" xfId="0" applyNumberFormat="1" applyFill="1" applyAlignment="1"/>
    <xf numFmtId="0" fontId="0" fillId="23" borderId="0" xfId="0" applyFill="1" applyBorder="1" applyAlignment="1"/>
    <xf numFmtId="0" fontId="0" fillId="23" borderId="0" xfId="0" applyFont="1" applyFill="1" applyBorder="1" applyAlignment="1"/>
    <xf numFmtId="0" fontId="0" fillId="23" borderId="0" xfId="0" applyFont="1" applyFill="1" applyAlignment="1"/>
    <xf numFmtId="0" fontId="0" fillId="13" borderId="0" xfId="0" applyFill="1" applyAlignment="1"/>
    <xf numFmtId="166" fontId="0" fillId="13" borderId="0" xfId="0" applyNumberFormat="1" applyFill="1" applyAlignment="1"/>
    <xf numFmtId="164" fontId="0" fillId="13" borderId="0" xfId="0" applyNumberFormat="1" applyFill="1" applyAlignment="1"/>
    <xf numFmtId="167" fontId="0" fillId="13" borderId="0" xfId="0" applyNumberFormat="1" applyFill="1" applyAlignment="1"/>
    <xf numFmtId="0" fontId="11" fillId="0" borderId="0" xfId="0" applyFont="1" applyBorder="1" applyAlignment="1"/>
    <xf numFmtId="0" fontId="35" fillId="0" borderId="0" xfId="0" applyFont="1" applyAlignment="1"/>
    <xf numFmtId="0" fontId="0" fillId="2" borderId="0" xfId="0" applyFill="1" applyAlignment="1">
      <alignment horizontal="center" vertical="center" wrapText="1"/>
    </xf>
  </cellXfs>
  <cellStyles count="4">
    <cellStyle name="Besøgt link" xfId="2" builtinId="9" hidden="1"/>
    <cellStyle name="Link" xfId="1" builtinId="8" hidden="1"/>
    <cellStyle name="Link" xfId="3" builtinId="8"/>
    <cellStyle name="Normal" xfId="0" builtinId="0"/>
  </cellStyles>
  <dxfs count="9">
    <dxf>
      <fill>
        <patternFill>
          <fgColor indexed="64"/>
          <bgColor rgb="FFFF0000"/>
        </patternFill>
      </fill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167" formatCode="m/d/yyyy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4" formatCode="[$-F400]h:mm:ss\ AM/PM"/>
      <alignment horizontal="general" vertical="bottom" textRotation="0" wrapText="0" indent="0" justifyLastLine="0" shrinkToFit="0" readingOrder="0"/>
    </dxf>
    <dxf>
      <numFmt numFmtId="167" formatCode="m/d/yyyy"/>
      <alignment horizontal="general" vertical="bottom" textRotation="0" wrapText="0" indent="0" justifyLastLine="0" shrinkToFit="0" readingOrder="0"/>
    </dxf>
    <dxf>
      <numFmt numFmtId="166" formatCode="dd\.mm\.yyyy;@"/>
      <alignment horizontal="general" vertical="bottom" textRotation="0" wrapText="0" indent="0" justifyLastLine="0" shrinkToFit="0" readingOrder="0"/>
    </dxf>
    <dxf>
      <border outline="0">
        <bottom style="thick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19191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9</xdr:row>
          <xdr:rowOff>0</xdr:rowOff>
        </xdr:from>
        <xdr:to>
          <xdr:col>19</xdr:col>
          <xdr:colOff>514350</xdr:colOff>
          <xdr:row>12</xdr:row>
          <xdr:rowOff>85725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Opret iCal fil</a:t>
              </a:r>
            </a:p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og upload til hjemmeside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13</xdr:row>
          <xdr:rowOff>76200</xdr:rowOff>
        </xdr:from>
        <xdr:to>
          <xdr:col>19</xdr:col>
          <xdr:colOff>514350</xdr:colOff>
          <xdr:row>16</xdr:row>
          <xdr:rowOff>161925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Helvetica Neue"/>
                </a:rPr>
                <a:t>Kontroller Data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R950" totalsRowShown="0" headerRowBorderDxfId="8">
  <autoFilter ref="A1:R950"/>
  <tableColumns count="18">
    <tableColumn id="1" name="Fag"/>
    <tableColumn id="2" name="Navn" dataDxfId="7"/>
    <tableColumn id="3" name="Start Dato" dataDxfId="6"/>
    <tableColumn id="4" name="Start Tid" dataDxfId="5"/>
    <tableColumn id="5" name="Stut Tid" dataDxfId="4"/>
    <tableColumn id="6" name="Slut Dato (optional)" dataDxfId="3"/>
    <tableColumn id="7" name="Beskrivelse"/>
    <tableColumn id="8" name="Lokation" dataDxfId="2"/>
    <tableColumn id="9" name="Dette er for hold # (fx 1-8 eller 1)" dataDxfId="1"/>
    <tableColumn id="10" name="Underviser"/>
    <tableColumn id="11" name="Afd."/>
    <tableColumn id="12" name="Huske at sende til"/>
    <tableColumn id="18" name="Svaret på udsending" dataDxfId="0"/>
    <tableColumn id="17" name="Tom 3"/>
    <tableColumn id="16" name="Overlaps kontrol (kan ikke flyttes)"/>
    <tableColumn id="13" name="Kal uge"/>
    <tableColumn id="14" name="Sem uge"/>
    <tableColumn id="15" name="Uge d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pageSetUpPr fitToPage="1"/>
  </sheetPr>
  <dimension ref="A1:Z1038"/>
  <sheetViews>
    <sheetView tabSelected="1" topLeftCell="H1" zoomScale="85" zoomScaleNormal="85" zoomScalePageLayoutView="70" workbookViewId="0">
      <pane ySplit="1" topLeftCell="A2" activePane="bottomLeft" state="frozen"/>
      <selection pane="bottomLeft" activeCell="S24" sqref="S24"/>
    </sheetView>
  </sheetViews>
  <sheetFormatPr defaultColWidth="8.625" defaultRowHeight="14.25"/>
  <cols>
    <col min="1" max="1" width="16.625" customWidth="1"/>
    <col min="2" max="2" width="30.375" style="2" customWidth="1"/>
    <col min="3" max="3" width="14.625" style="35" customWidth="1"/>
    <col min="4" max="4" width="14.75" style="1" customWidth="1"/>
    <col min="5" max="5" width="16.75" style="2" customWidth="1"/>
    <col min="6" max="6" width="11.125" customWidth="1"/>
    <col min="7" max="7" width="54.375" customWidth="1"/>
    <col min="8" max="8" width="35.75" style="15" customWidth="1"/>
    <col min="9" max="9" width="12.625" style="15" customWidth="1"/>
    <col min="10" max="10" width="51.625" customWidth="1"/>
    <col min="11" max="11" width="13.5" customWidth="1"/>
    <col min="12" max="12" width="12" customWidth="1"/>
    <col min="13" max="13" width="5.875" style="45" customWidth="1"/>
    <col min="14" max="14" width="8.875" customWidth="1"/>
    <col min="15" max="15" width="16.25" customWidth="1"/>
    <col min="16" max="17" width="6" customWidth="1"/>
    <col min="18" max="18" width="6.125" customWidth="1"/>
    <col min="19" max="19" width="26.5" bestFit="1" customWidth="1"/>
    <col min="20" max="20" width="12.125" customWidth="1"/>
  </cols>
  <sheetData>
    <row r="1" spans="1:20" ht="60" customHeight="1" thickBot="1">
      <c r="A1" s="24" t="s">
        <v>2</v>
      </c>
      <c r="B1" s="24" t="s">
        <v>3</v>
      </c>
      <c r="C1" s="78" t="s">
        <v>4</v>
      </c>
      <c r="D1" s="26" t="s">
        <v>5</v>
      </c>
      <c r="E1" s="26" t="s">
        <v>6</v>
      </c>
      <c r="F1" s="25" t="s">
        <v>7</v>
      </c>
      <c r="G1" s="24" t="s">
        <v>8</v>
      </c>
      <c r="H1" s="24" t="s">
        <v>9</v>
      </c>
      <c r="I1" s="27" t="s">
        <v>1</v>
      </c>
      <c r="J1" s="28" t="s">
        <v>10</v>
      </c>
      <c r="K1" s="41" t="s">
        <v>11</v>
      </c>
      <c r="L1" s="41" t="s">
        <v>160</v>
      </c>
      <c r="M1" s="120" t="s">
        <v>163</v>
      </c>
      <c r="N1" s="41" t="s">
        <v>12</v>
      </c>
      <c r="O1" s="41" t="s">
        <v>13</v>
      </c>
      <c r="P1" s="41" t="s">
        <v>14</v>
      </c>
      <c r="Q1" s="41" t="s">
        <v>15</v>
      </c>
      <c r="R1" s="41" t="s">
        <v>16</v>
      </c>
      <c r="S1" t="s">
        <v>19</v>
      </c>
      <c r="T1" s="16" t="s">
        <v>0</v>
      </c>
    </row>
    <row r="2" spans="1:20" ht="15" thickTop="1">
      <c r="D2" s="30"/>
      <c r="E2" s="30"/>
      <c r="I2" s="14"/>
      <c r="J2" s="17"/>
      <c r="K2" s="17"/>
      <c r="L2" s="17"/>
      <c r="M2" s="17"/>
      <c r="N2" s="17"/>
      <c r="P2" s="17"/>
      <c r="Q2" s="17"/>
      <c r="S2" s="6" t="s">
        <v>20</v>
      </c>
      <c r="T2" s="21">
        <v>1</v>
      </c>
    </row>
    <row r="3" spans="1:20" ht="14.25" customHeight="1">
      <c r="D3" s="30"/>
      <c r="E3" s="30"/>
      <c r="M3" s="17"/>
      <c r="S3" s="6" t="s">
        <v>21</v>
      </c>
      <c r="T3" s="21">
        <v>16</v>
      </c>
    </row>
    <row r="4" spans="1:20">
      <c r="D4" s="30"/>
      <c r="E4" s="30"/>
      <c r="M4" s="17"/>
      <c r="S4" s="7" t="s">
        <v>22</v>
      </c>
      <c r="T4" s="22" t="s">
        <v>263</v>
      </c>
    </row>
    <row r="5" spans="1:20">
      <c r="D5" s="30"/>
      <c r="E5" s="30"/>
      <c r="M5" s="17"/>
      <c r="S5" s="7" t="s">
        <v>23</v>
      </c>
      <c r="T5" s="22" t="s">
        <v>332</v>
      </c>
    </row>
    <row r="6" spans="1:20">
      <c r="D6" s="30"/>
      <c r="E6" s="30"/>
      <c r="M6" s="17"/>
      <c r="S6" s="7" t="s">
        <v>17</v>
      </c>
      <c r="T6" s="42" t="s">
        <v>194</v>
      </c>
    </row>
    <row r="7" spans="1:20">
      <c r="D7" s="30"/>
      <c r="E7" s="30"/>
      <c r="M7" s="17"/>
      <c r="S7" s="7" t="s">
        <v>18</v>
      </c>
      <c r="T7" s="43">
        <v>2019</v>
      </c>
    </row>
    <row r="8" spans="1:20" ht="15">
      <c r="A8" s="3"/>
      <c r="B8" s="12"/>
      <c r="C8" s="36"/>
      <c r="D8" s="31"/>
      <c r="E8" s="31"/>
      <c r="F8" s="11"/>
      <c r="G8" s="10"/>
      <c r="H8" s="13"/>
      <c r="I8" s="14"/>
      <c r="J8" s="17"/>
      <c r="K8" s="17"/>
      <c r="L8" s="17"/>
      <c r="M8" s="17"/>
      <c r="N8" s="17"/>
      <c r="P8" s="17"/>
      <c r="Q8" s="17"/>
    </row>
    <row r="9" spans="1:20">
      <c r="D9" s="30"/>
      <c r="E9" s="30"/>
      <c r="M9" s="17"/>
    </row>
    <row r="10" spans="1:20">
      <c r="D10" s="30"/>
      <c r="E10" s="30"/>
      <c r="M10" s="17"/>
    </row>
    <row r="11" spans="1:20">
      <c r="D11" s="30"/>
      <c r="E11" s="30"/>
      <c r="M11" s="17"/>
    </row>
    <row r="12" spans="1:20">
      <c r="D12" s="30"/>
      <c r="E12" s="30"/>
      <c r="M12" s="17"/>
    </row>
    <row r="13" spans="1:20">
      <c r="D13" s="30"/>
      <c r="E13" s="30"/>
      <c r="M13" s="17"/>
    </row>
    <row r="14" spans="1:20">
      <c r="D14" s="30"/>
      <c r="E14" s="30"/>
      <c r="M14" s="17"/>
    </row>
    <row r="15" spans="1:20" ht="45">
      <c r="B15" s="96" t="s">
        <v>166</v>
      </c>
      <c r="D15" s="30"/>
      <c r="E15" s="30"/>
      <c r="M15" s="17"/>
    </row>
    <row r="16" spans="1:20">
      <c r="D16" s="30"/>
      <c r="E16" s="30"/>
      <c r="M16" s="17"/>
    </row>
    <row r="17" spans="1:26">
      <c r="B17" s="121" t="s">
        <v>39</v>
      </c>
      <c r="D17" s="30"/>
      <c r="E17" s="30"/>
      <c r="M17" s="17"/>
    </row>
    <row r="18" spans="1:26" ht="15">
      <c r="A18" s="3"/>
      <c r="B18" s="121" t="s">
        <v>26</v>
      </c>
      <c r="C18" s="38"/>
      <c r="D18" s="32"/>
      <c r="E18" s="33"/>
      <c r="F18" s="5"/>
      <c r="G18" s="9"/>
      <c r="H18" s="58"/>
      <c r="I18" s="13"/>
      <c r="J18" s="7"/>
      <c r="K18" s="7"/>
      <c r="L18" s="7"/>
      <c r="M18" s="7"/>
      <c r="N18" s="7"/>
      <c r="P18" s="7"/>
      <c r="Q18" s="7"/>
    </row>
    <row r="19" spans="1:26" ht="15">
      <c r="A19" s="3"/>
      <c r="B19" s="73" t="s">
        <v>27</v>
      </c>
      <c r="C19" s="38"/>
      <c r="D19" s="32"/>
      <c r="E19" s="33"/>
      <c r="F19" s="5"/>
      <c r="G19" s="9"/>
      <c r="H19" s="59"/>
      <c r="I19" s="13"/>
      <c r="J19" s="7"/>
      <c r="K19" s="7"/>
      <c r="L19" s="7"/>
      <c r="M19" s="7"/>
      <c r="N19" s="7"/>
      <c r="P19" s="7"/>
      <c r="Q19" s="7"/>
    </row>
    <row r="20" spans="1:26" ht="15">
      <c r="A20" s="3"/>
      <c r="B20" s="73" t="s">
        <v>28</v>
      </c>
      <c r="C20" s="38"/>
      <c r="D20" s="32"/>
      <c r="E20" s="33"/>
      <c r="F20" s="5"/>
      <c r="G20" s="9"/>
      <c r="H20" s="59"/>
      <c r="I20" s="13"/>
      <c r="J20" s="7"/>
      <c r="K20" s="7"/>
      <c r="L20" s="7"/>
      <c r="M20" s="7"/>
      <c r="N20" s="7"/>
      <c r="P20" s="7"/>
      <c r="Q20" s="7"/>
    </row>
    <row r="21" spans="1:26" ht="15">
      <c r="A21" s="3"/>
      <c r="B21" s="73" t="s">
        <v>182</v>
      </c>
      <c r="C21" s="38"/>
      <c r="D21" s="32"/>
      <c r="E21" s="33"/>
      <c r="F21" s="5"/>
      <c r="G21" s="9"/>
      <c r="H21" s="59"/>
      <c r="I21" s="13"/>
      <c r="J21" s="7"/>
      <c r="K21" s="7"/>
      <c r="L21" s="7"/>
      <c r="M21" s="7"/>
      <c r="N21" s="7"/>
      <c r="P21" s="7"/>
      <c r="Q21" s="7"/>
    </row>
    <row r="22" spans="1:26" ht="15">
      <c r="A22" s="3"/>
      <c r="B22" s="73" t="s">
        <v>29</v>
      </c>
      <c r="C22" s="38"/>
      <c r="D22" s="32"/>
      <c r="E22" s="33"/>
      <c r="F22" s="5"/>
      <c r="G22" s="9"/>
      <c r="H22" s="59"/>
      <c r="I22" s="13"/>
      <c r="J22" s="7"/>
      <c r="K22" s="7"/>
      <c r="L22" s="7"/>
      <c r="M22" s="7"/>
      <c r="N22" s="7"/>
      <c r="P22" s="7"/>
      <c r="Q22" s="7"/>
    </row>
    <row r="23" spans="1:26" ht="15">
      <c r="A23" s="3"/>
      <c r="B23" s="73" t="s">
        <v>71</v>
      </c>
      <c r="C23" s="38"/>
      <c r="D23" s="32"/>
      <c r="E23" s="33"/>
      <c r="F23" s="5"/>
      <c r="G23" s="9"/>
      <c r="H23" s="59"/>
      <c r="I23" s="13"/>
      <c r="J23" s="7"/>
      <c r="K23" s="7"/>
      <c r="L23" s="7"/>
      <c r="M23" s="7"/>
      <c r="N23" s="7"/>
      <c r="P23" s="7"/>
      <c r="Q23" s="7"/>
    </row>
    <row r="24" spans="1:26" ht="15">
      <c r="A24" s="3"/>
      <c r="B24" s="73" t="s">
        <v>30</v>
      </c>
      <c r="C24" s="38"/>
      <c r="D24" s="32"/>
      <c r="E24" s="33"/>
      <c r="F24" s="5"/>
      <c r="G24" s="9"/>
      <c r="H24" s="59"/>
      <c r="I24" s="13"/>
      <c r="J24" s="7"/>
      <c r="K24" s="7"/>
      <c r="L24" s="7"/>
      <c r="M24" s="7"/>
      <c r="N24" s="7"/>
      <c r="P24" s="7"/>
      <c r="Q24" s="7"/>
    </row>
    <row r="25" spans="1:26" ht="15">
      <c r="A25" s="3"/>
      <c r="B25" s="73" t="s">
        <v>31</v>
      </c>
      <c r="C25" s="38"/>
      <c r="D25" s="32"/>
      <c r="E25" s="33"/>
      <c r="F25" s="5"/>
      <c r="G25" s="9"/>
      <c r="H25" s="59"/>
      <c r="I25" s="13"/>
      <c r="J25" s="7"/>
      <c r="K25" s="7"/>
      <c r="L25" s="7"/>
      <c r="M25" s="7"/>
      <c r="N25" s="7"/>
      <c r="P25" s="7"/>
      <c r="Q25" s="7"/>
    </row>
    <row r="26" spans="1:26" ht="15">
      <c r="A26" s="3"/>
      <c r="B26" s="73" t="s">
        <v>32</v>
      </c>
      <c r="C26" s="38"/>
      <c r="D26" s="32"/>
      <c r="E26" s="33"/>
      <c r="F26" s="5"/>
      <c r="G26" s="9"/>
      <c r="H26" s="59"/>
      <c r="I26" s="13"/>
      <c r="J26" s="7"/>
      <c r="K26" s="7"/>
      <c r="L26" s="7"/>
      <c r="M26" s="7"/>
      <c r="N26" s="7"/>
      <c r="P26" s="7"/>
      <c r="Q26" s="7"/>
    </row>
    <row r="27" spans="1:26" ht="15">
      <c r="A27" s="3"/>
      <c r="B27" s="122" t="s">
        <v>77</v>
      </c>
      <c r="C27" s="38"/>
      <c r="D27" s="32"/>
      <c r="E27" s="33"/>
      <c r="F27" s="5"/>
      <c r="G27" s="9"/>
      <c r="H27" s="59"/>
      <c r="I27" s="13"/>
      <c r="J27" s="7"/>
      <c r="K27" s="7"/>
      <c r="L27" s="7"/>
      <c r="M27" s="7"/>
      <c r="N27" s="7"/>
      <c r="P27" s="7"/>
      <c r="Q27" s="7"/>
    </row>
    <row r="28" spans="1:26" ht="15">
      <c r="A28" s="3"/>
      <c r="B28" s="73" t="s">
        <v>33</v>
      </c>
      <c r="C28" s="38"/>
      <c r="D28" s="32"/>
      <c r="E28" s="33"/>
      <c r="F28" s="5"/>
      <c r="G28" s="9"/>
      <c r="H28" s="59"/>
      <c r="I28" s="13"/>
      <c r="J28" s="7"/>
      <c r="K28" s="7"/>
      <c r="L28" s="7"/>
      <c r="M28" s="7"/>
      <c r="N28" s="7"/>
      <c r="P28" s="7"/>
      <c r="Q28" s="7"/>
    </row>
    <row r="29" spans="1:26" ht="15">
      <c r="A29" s="3"/>
      <c r="B29" s="73" t="s">
        <v>420</v>
      </c>
      <c r="C29" s="38"/>
      <c r="D29" s="32"/>
      <c r="E29" s="33"/>
      <c r="F29" s="5"/>
      <c r="G29" s="9"/>
      <c r="H29" s="59"/>
      <c r="I29" s="13"/>
      <c r="J29" s="7"/>
      <c r="K29" s="7"/>
      <c r="L29" s="7"/>
      <c r="M29" s="7"/>
      <c r="N29" s="7"/>
      <c r="P29" s="7"/>
      <c r="Q29" s="7"/>
      <c r="S29" s="6"/>
      <c r="T29" s="6"/>
      <c r="U29" s="6"/>
      <c r="V29" s="6"/>
      <c r="W29" s="6"/>
      <c r="X29" s="6"/>
      <c r="Y29" s="6"/>
      <c r="Z29" s="6"/>
    </row>
    <row r="30" spans="1:26" ht="15">
      <c r="A30" s="3"/>
      <c r="B30" s="73" t="s">
        <v>34</v>
      </c>
      <c r="C30" s="38"/>
      <c r="D30" s="32"/>
      <c r="E30" s="33"/>
      <c r="F30" s="5"/>
      <c r="G30" s="9"/>
      <c r="H30" s="59"/>
      <c r="I30" s="13"/>
      <c r="J30" s="7"/>
      <c r="K30" s="7"/>
      <c r="L30" s="7"/>
      <c r="M30" s="7"/>
      <c r="N30" s="7"/>
      <c r="P30" s="7"/>
      <c r="Q30" s="7"/>
      <c r="S30" s="6"/>
      <c r="T30" s="6"/>
      <c r="U30" s="6"/>
      <c r="V30" s="6"/>
      <c r="W30" s="6"/>
      <c r="X30" s="6"/>
      <c r="Y30" s="6"/>
      <c r="Z30" s="6"/>
    </row>
    <row r="31" spans="1:26" ht="15">
      <c r="A31" s="3"/>
      <c r="B31" s="73"/>
      <c r="C31" s="38"/>
      <c r="D31" s="32"/>
      <c r="E31" s="33"/>
      <c r="F31" s="5"/>
      <c r="G31" s="9"/>
      <c r="H31" s="59"/>
      <c r="I31" s="13"/>
      <c r="J31" s="7"/>
      <c r="K31" s="7"/>
      <c r="L31" s="7"/>
      <c r="M31" s="7"/>
      <c r="N31" s="7"/>
      <c r="P31" s="7"/>
      <c r="Q31" s="7"/>
      <c r="S31" s="231"/>
      <c r="T31" s="6"/>
      <c r="U31" s="6"/>
      <c r="V31" s="6"/>
      <c r="W31" s="6"/>
      <c r="X31" s="6"/>
      <c r="Y31" s="6"/>
      <c r="Z31" s="6"/>
    </row>
    <row r="32" spans="1:26" ht="15">
      <c r="A32" s="3"/>
      <c r="B32" s="73" t="s">
        <v>35</v>
      </c>
      <c r="C32" s="38"/>
      <c r="D32" s="32"/>
      <c r="E32" s="33"/>
      <c r="F32" s="5"/>
      <c r="G32" s="9"/>
      <c r="H32" s="59"/>
      <c r="I32" s="13"/>
      <c r="J32" s="7"/>
      <c r="K32" s="7"/>
      <c r="L32" s="7"/>
      <c r="M32" s="7"/>
      <c r="N32" s="7"/>
      <c r="P32" s="7"/>
      <c r="Q32" s="7"/>
      <c r="S32" s="6"/>
      <c r="T32" s="6"/>
      <c r="U32" s="6"/>
      <c r="V32" s="6"/>
      <c r="W32" s="6"/>
      <c r="X32" s="6"/>
      <c r="Y32" s="6"/>
      <c r="Z32" s="6"/>
    </row>
    <row r="33" spans="1:26" ht="15">
      <c r="A33" s="3"/>
      <c r="B33" s="73" t="s">
        <v>36</v>
      </c>
      <c r="C33" s="37"/>
      <c r="D33" s="47"/>
      <c r="E33" s="31"/>
      <c r="F33" s="5"/>
      <c r="G33" s="9"/>
      <c r="H33" s="48"/>
      <c r="I33" s="13"/>
      <c r="J33" s="7"/>
      <c r="K33" s="7"/>
      <c r="L33" s="7"/>
      <c r="M33" s="7"/>
      <c r="N33" s="7"/>
      <c r="P33" s="7"/>
      <c r="Q33" s="7"/>
      <c r="S33" s="6"/>
      <c r="T33" s="6"/>
      <c r="U33" s="6"/>
      <c r="V33" s="6"/>
      <c r="W33" s="6"/>
      <c r="X33" s="6"/>
      <c r="Y33" s="6"/>
      <c r="Z33" s="6"/>
    </row>
    <row r="34" spans="1:26" ht="15">
      <c r="A34" s="3"/>
      <c r="B34" s="73" t="s">
        <v>37</v>
      </c>
      <c r="C34" s="37"/>
      <c r="D34" s="47"/>
      <c r="E34" s="31"/>
      <c r="F34" s="5"/>
      <c r="G34" s="9"/>
      <c r="H34" s="48"/>
      <c r="I34" s="13"/>
      <c r="J34" s="7"/>
      <c r="K34" s="7"/>
      <c r="L34" s="7"/>
      <c r="M34" s="7"/>
      <c r="N34" s="7"/>
      <c r="P34" s="7"/>
      <c r="Q34" s="7"/>
      <c r="S34" s="6"/>
      <c r="T34" s="6"/>
      <c r="U34" s="6"/>
      <c r="V34" s="6"/>
      <c r="W34" s="6"/>
      <c r="X34" s="6"/>
      <c r="Y34" s="6"/>
      <c r="Z34" s="6"/>
    </row>
    <row r="35" spans="1:26" ht="15.75">
      <c r="A35" s="210"/>
      <c r="B35" s="210"/>
      <c r="C35" s="211"/>
      <c r="D35" s="212"/>
      <c r="E35" s="212"/>
      <c r="F35" s="213"/>
      <c r="G35" s="214"/>
      <c r="H35" s="215"/>
      <c r="I35" s="13"/>
      <c r="J35" s="216"/>
      <c r="K35" s="216"/>
      <c r="L35" s="216"/>
      <c r="M35" s="216"/>
      <c r="N35" s="156" t="s">
        <v>438</v>
      </c>
      <c r="P35" s="136"/>
      <c r="Q35" s="136"/>
      <c r="R35" s="137"/>
      <c r="S35" s="6"/>
      <c r="T35" s="6"/>
      <c r="U35" s="6"/>
      <c r="V35" s="6"/>
      <c r="W35" s="6"/>
      <c r="X35" s="6"/>
      <c r="Y35" s="6"/>
      <c r="Z35" s="6"/>
    </row>
    <row r="36" spans="1:26" ht="15.75">
      <c r="A36" s="129" t="s">
        <v>195</v>
      </c>
      <c r="B36" s="129" t="str">
        <f>"Hold " &amp; Table1[[#This Row],[Dette er for hold '# (fx 1-8 eller 1)]] &amp; " " &amp; Table1[[#This Row],[Beskrivelse]]</f>
        <v xml:space="preserve">Hold 1-16 </v>
      </c>
      <c r="C36" s="130">
        <f>IF(Table1[[#This Row],[Navn]]&lt;&gt;"",DATE($T$7, 1, -2) - WEEKDAY(DATE($T$7, 1, 3)) +Table1[[#This Row],[Kal uge]]* 7+Table1[[#This Row],[Uge dag]]-1,"")</f>
        <v>43573</v>
      </c>
      <c r="D36" s="131">
        <v>0.29166666666666669</v>
      </c>
      <c r="E36" s="131">
        <v>0.95833333333333337</v>
      </c>
      <c r="F36" s="132"/>
      <c r="G36" s="133"/>
      <c r="H36" s="134"/>
      <c r="I36" s="135" t="s">
        <v>41</v>
      </c>
      <c r="J36" s="136"/>
      <c r="K36" s="136"/>
      <c r="L36" s="136"/>
      <c r="M36" s="136"/>
      <c r="N36" s="136"/>
      <c r="O36" t="s">
        <v>265</v>
      </c>
      <c r="P36" s="136">
        <v>16</v>
      </c>
      <c r="Q36" s="136"/>
      <c r="R36" s="137">
        <v>4</v>
      </c>
      <c r="S36" s="6"/>
      <c r="T36" s="6"/>
      <c r="U36" s="6"/>
      <c r="V36" s="6"/>
      <c r="W36" s="6"/>
      <c r="X36" s="6"/>
      <c r="Y36" s="6"/>
      <c r="Z36" s="6"/>
    </row>
    <row r="37" spans="1:26" ht="15.75">
      <c r="A37" s="129" t="s">
        <v>196</v>
      </c>
      <c r="B37" s="129" t="str">
        <f>"Hold " &amp; Table1[[#This Row],[Dette er for hold '# (fx 1-8 eller 1)]] &amp; " " &amp; Table1[[#This Row],[Beskrivelse]]</f>
        <v xml:space="preserve">Hold 1-16 </v>
      </c>
      <c r="C37" s="130">
        <f>IF(Table1[[#This Row],[Navn]]&lt;&gt;"",DATE($T$7, 1, -2) - WEEKDAY(DATE($T$7, 1, 3)) +Table1[[#This Row],[Kal uge]]* 7+Table1[[#This Row],[Uge dag]]-1,"")</f>
        <v>43574</v>
      </c>
      <c r="D37" s="131">
        <v>0.29166666666666669</v>
      </c>
      <c r="E37" s="131">
        <v>0.95833333333333337</v>
      </c>
      <c r="F37" s="132"/>
      <c r="G37" s="133"/>
      <c r="H37" s="134"/>
      <c r="I37" s="135" t="s">
        <v>41</v>
      </c>
      <c r="J37" s="136"/>
      <c r="K37" s="136"/>
      <c r="L37" s="136"/>
      <c r="M37" s="136"/>
      <c r="N37" s="136"/>
      <c r="O37" t="s">
        <v>266</v>
      </c>
      <c r="P37" s="136">
        <v>16</v>
      </c>
      <c r="Q37" s="136"/>
      <c r="R37" s="137">
        <v>5</v>
      </c>
      <c r="S37" s="6"/>
      <c r="T37" s="6"/>
      <c r="U37" s="6"/>
      <c r="V37" s="6"/>
      <c r="W37" s="6"/>
      <c r="X37" s="6"/>
      <c r="Y37" s="6"/>
      <c r="Z37" s="6"/>
    </row>
    <row r="38" spans="1:26" ht="15.75">
      <c r="A38" s="129" t="s">
        <v>197</v>
      </c>
      <c r="B38" s="129" t="str">
        <f>"Hold " &amp; Table1[[#This Row],[Dette er for hold '# (fx 1-8 eller 1)]] &amp; " " &amp; Table1[[#This Row],[Beskrivelse]]</f>
        <v xml:space="preserve">Hold 1-16 </v>
      </c>
      <c r="C38" s="130">
        <f>IF(Table1[[#This Row],[Navn]]&lt;&gt;"",DATE($T$7, 1, -2) - WEEKDAY(DATE($T$7, 1, 3)) +Table1[[#This Row],[Kal uge]]* 7+Table1[[#This Row],[Uge dag]]-1,"")</f>
        <v>43577</v>
      </c>
      <c r="D38" s="131">
        <v>0.29166666666666669</v>
      </c>
      <c r="E38" s="131">
        <v>0.95833333333333337</v>
      </c>
      <c r="F38" s="138"/>
      <c r="G38" s="133"/>
      <c r="H38" s="134"/>
      <c r="I38" s="135" t="s">
        <v>41</v>
      </c>
      <c r="J38" s="136"/>
      <c r="K38" s="136"/>
      <c r="L38" s="136"/>
      <c r="M38" s="136"/>
      <c r="N38" s="136"/>
      <c r="P38" s="136">
        <v>17</v>
      </c>
      <c r="Q38" s="136"/>
      <c r="R38" s="137">
        <v>1</v>
      </c>
      <c r="S38" s="6"/>
      <c r="T38" s="6"/>
      <c r="U38" s="6"/>
      <c r="V38" s="6"/>
      <c r="W38" s="6"/>
      <c r="X38" s="6"/>
      <c r="Y38" s="6"/>
      <c r="Z38" s="6"/>
    </row>
    <row r="39" spans="1:26" ht="15.75">
      <c r="A39" s="129" t="s">
        <v>198</v>
      </c>
      <c r="B39" s="129" t="str">
        <f>"Hold " &amp; Table1[[#This Row],[Dette er for hold '# (fx 1-8 eller 1)]] &amp; " " &amp; Table1[[#This Row],[Beskrivelse]]</f>
        <v xml:space="preserve">Hold 1-16 </v>
      </c>
      <c r="C39" s="130">
        <f>IF(Table1[[#This Row],[Navn]]&lt;&gt;"",DATE($T$7, 1, -2) - WEEKDAY(DATE($T$7, 1, 3)) +Table1[[#This Row],[Kal uge]]* 7+Table1[[#This Row],[Uge dag]]-1,"")</f>
        <v>43602</v>
      </c>
      <c r="D39" s="131">
        <v>0.29166666666666669</v>
      </c>
      <c r="E39" s="131">
        <v>0.95833333333333337</v>
      </c>
      <c r="F39" s="132"/>
      <c r="G39" s="133"/>
      <c r="H39" s="134"/>
      <c r="I39" s="135" t="s">
        <v>41</v>
      </c>
      <c r="J39" s="136"/>
      <c r="K39" s="136"/>
      <c r="L39" s="136"/>
      <c r="M39" s="136"/>
      <c r="N39" s="136"/>
      <c r="O39" t="s">
        <v>382</v>
      </c>
      <c r="P39" s="136">
        <v>20</v>
      </c>
      <c r="Q39" s="136"/>
      <c r="R39" s="137">
        <v>5</v>
      </c>
      <c r="S39" s="6"/>
      <c r="T39" s="6"/>
      <c r="U39" s="6"/>
      <c r="V39" s="6"/>
      <c r="W39" s="6"/>
      <c r="X39" s="6"/>
      <c r="Y39" s="6"/>
      <c r="Z39" s="6"/>
    </row>
    <row r="40" spans="1:26" ht="15.75">
      <c r="A40" s="129" t="s">
        <v>199</v>
      </c>
      <c r="B40" s="139" t="str">
        <f>"Hold " &amp; Table1[[#This Row],[Dette er for hold '# (fx 1-8 eller 1)]] &amp; " " &amp; Table1[[#This Row],[Beskrivelse]]</f>
        <v xml:space="preserve">Hold 1-16 </v>
      </c>
      <c r="C40" s="130">
        <f>IF(Table1[[#This Row],[Navn]]&lt;&gt;"",DATE($T$7, 1, -2) - WEEKDAY(DATE($T$7, 1, 3)) +Table1[[#This Row],[Kal uge]]* 7+Table1[[#This Row],[Uge dag]]-1,"")</f>
        <v>43615</v>
      </c>
      <c r="D40" s="131">
        <v>0.29166666666666669</v>
      </c>
      <c r="E40" s="131">
        <v>0.95833333333333337</v>
      </c>
      <c r="F40" s="132"/>
      <c r="G40" s="133"/>
      <c r="H40" s="134"/>
      <c r="I40" s="135" t="s">
        <v>41</v>
      </c>
      <c r="J40" s="136"/>
      <c r="K40" s="136"/>
      <c r="L40" s="136"/>
      <c r="M40" s="136"/>
      <c r="N40" s="136"/>
      <c r="P40" s="136">
        <v>22</v>
      </c>
      <c r="Q40" s="136"/>
      <c r="R40" s="137">
        <v>4</v>
      </c>
      <c r="S40" s="6"/>
      <c r="T40" s="6"/>
      <c r="U40" s="6"/>
      <c r="V40" s="6"/>
      <c r="W40" s="6"/>
      <c r="X40" s="6"/>
      <c r="Y40" s="6"/>
      <c r="Z40" s="6"/>
    </row>
    <row r="41" spans="1:26" ht="15.75">
      <c r="A41" s="129" t="s">
        <v>200</v>
      </c>
      <c r="B41" s="139" t="str">
        <f>"Hold " &amp; Table1[[#This Row],[Dette er for hold '# (fx 1-8 eller 1)]] &amp; " " &amp; Table1[[#This Row],[Beskrivelse]]</f>
        <v xml:space="preserve">Hold 1-16 </v>
      </c>
      <c r="C41" s="130">
        <f>IF(Table1[[#This Row],[Navn]]&lt;&gt;"",DATE($T$7, 1, -2) - WEEKDAY(DATE($T$7, 1, 3)) +Table1[[#This Row],[Kal uge]]* 7+Table1[[#This Row],[Uge dag]]-1,"")</f>
        <v>43626</v>
      </c>
      <c r="D41" s="131">
        <v>0.29166666666666669</v>
      </c>
      <c r="E41" s="131">
        <v>0.95833333333333337</v>
      </c>
      <c r="F41" s="132"/>
      <c r="G41" s="133"/>
      <c r="H41" s="134"/>
      <c r="I41" s="135" t="s">
        <v>41</v>
      </c>
      <c r="J41" s="136"/>
      <c r="K41" s="136"/>
      <c r="L41" s="136"/>
      <c r="M41" s="136"/>
      <c r="N41" s="136"/>
      <c r="P41" s="136">
        <v>24</v>
      </c>
      <c r="Q41" s="136"/>
      <c r="R41" s="137">
        <v>1</v>
      </c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129" t="s">
        <v>81</v>
      </c>
      <c r="B42" s="129" t="str">
        <f>"Hold " &amp; Table1[[#This Row],[Dette er for hold '# (fx 1-8 eller 1)]] &amp; " " &amp; Table1[[#This Row],[Beskrivelse]]</f>
        <v xml:space="preserve">Hold 1-16 </v>
      </c>
      <c r="C42" s="130">
        <f>IF(Table1[[#This Row],[Navn]]&lt;&gt;"",DATE($T$7, 1, -2) - WEEKDAY(DATE($T$7, 1, 3)) +Table1[[#This Row],[Kal uge]]* 7+Table1[[#This Row],[Uge dag]]-1,"")</f>
        <v>43525</v>
      </c>
      <c r="D42" s="131">
        <v>0.45833333333333331</v>
      </c>
      <c r="E42" s="131">
        <v>0.95833333333333337</v>
      </c>
      <c r="F42" s="138"/>
      <c r="G42" s="133"/>
      <c r="H42" s="134"/>
      <c r="I42" s="135" t="s">
        <v>41</v>
      </c>
      <c r="J42" s="136"/>
      <c r="K42" s="136"/>
      <c r="L42" s="136"/>
      <c r="M42" s="136"/>
      <c r="N42" s="136"/>
      <c r="O42" t="s">
        <v>383</v>
      </c>
      <c r="P42" s="136">
        <v>9</v>
      </c>
      <c r="Q42" s="136"/>
      <c r="R42" s="137">
        <v>5</v>
      </c>
      <c r="S42" s="6"/>
      <c r="T42" s="6"/>
      <c r="U42" s="6"/>
      <c r="V42" s="6"/>
      <c r="W42" s="6"/>
      <c r="X42" s="6"/>
      <c r="Y42" s="6"/>
      <c r="Z42" s="6"/>
    </row>
    <row r="43" spans="1:26" ht="23.25">
      <c r="A43" s="3"/>
      <c r="B43" s="57" t="s">
        <v>39</v>
      </c>
      <c r="C43" s="61"/>
      <c r="D43" s="31"/>
      <c r="E43" s="31"/>
      <c r="F43" s="5"/>
      <c r="G43" s="9"/>
      <c r="H43" s="85"/>
      <c r="I43" s="13"/>
      <c r="J43" s="7"/>
      <c r="K43" s="7"/>
      <c r="L43" s="7"/>
      <c r="M43" s="7"/>
      <c r="N43" s="7"/>
      <c r="P43" s="7"/>
      <c r="Q43" s="7"/>
      <c r="S43" s="6"/>
      <c r="T43" s="6"/>
      <c r="U43" s="6"/>
      <c r="V43" s="6"/>
      <c r="W43" s="6"/>
      <c r="X43" s="6"/>
      <c r="Y43" s="6"/>
      <c r="Z43" s="6"/>
    </row>
    <row r="44" spans="1:26" ht="16.5" thickBot="1">
      <c r="A44" s="162" t="s">
        <v>416</v>
      </c>
      <c r="B44" s="3" t="str">
        <f>"Hold " &amp; Table1[[#This Row],[Dette er for hold '# (fx 1-8 eller 1)]] &amp; " " &amp; Table1[[#This Row],[Beskrivelse]]</f>
        <v>Hold 1-8 Introduktion</v>
      </c>
      <c r="C44" s="37">
        <f>IF(Table1[[#This Row],[Navn]]&lt;&gt;"",DATE($T$7, 1, -2) - WEEKDAY(DATE($T$7, 1, 3)) +Table1[[#This Row],[Kal uge]]* 7+Table1[[#This Row],[Uge dag]]-1,"")</f>
        <v>43493</v>
      </c>
      <c r="D44" s="47">
        <v>0.38541666666666669</v>
      </c>
      <c r="E44" s="31">
        <v>0.41666666666666669</v>
      </c>
      <c r="F44" s="5"/>
      <c r="G44" s="14" t="s">
        <v>64</v>
      </c>
      <c r="H44" s="151" t="s">
        <v>222</v>
      </c>
      <c r="I44" s="13" t="s">
        <v>38</v>
      </c>
      <c r="J44" s="166" t="s">
        <v>278</v>
      </c>
      <c r="K44" s="7"/>
      <c r="L44" s="7"/>
      <c r="M44" s="170"/>
      <c r="N44" s="7"/>
      <c r="P44" s="7">
        <v>5</v>
      </c>
      <c r="Q44" s="7"/>
      <c r="R44">
        <v>1</v>
      </c>
      <c r="S44" s="6"/>
      <c r="T44" s="6"/>
      <c r="U44" s="6"/>
      <c r="V44" s="6"/>
      <c r="W44" s="6"/>
      <c r="X44" s="6"/>
      <c r="Y44" s="6"/>
      <c r="Z44" s="6"/>
    </row>
    <row r="45" spans="1:26" ht="15">
      <c r="A45" s="163" t="s">
        <v>111</v>
      </c>
      <c r="B45" s="3" t="str">
        <f>"Hold " &amp; Table1[[#This Row],[Dette er for hold '# (fx 1-8 eller 1)]] &amp; " " &amp; Table1[[#This Row],[Beskrivelse]]</f>
        <v>Hold 1-8 Inflammatorisk hjernesygdom</v>
      </c>
      <c r="C45" s="37">
        <f>IF(Table1[[#This Row],[Navn]]&lt;&gt;"",DATE($T$7, 1, -2) - WEEKDAY(DATE($T$7, 1, 3)) +Table1[[#This Row],[Kal uge]]* 7+Table1[[#This Row],[Uge dag]]-1,"")</f>
        <v>43493</v>
      </c>
      <c r="D45" s="47">
        <v>0.42708333333333331</v>
      </c>
      <c r="E45" s="31">
        <v>0.45833333333333331</v>
      </c>
      <c r="F45" s="5"/>
      <c r="G45" s="14" t="s">
        <v>113</v>
      </c>
      <c r="H45" s="151" t="s">
        <v>222</v>
      </c>
      <c r="I45" s="13" t="s">
        <v>38</v>
      </c>
      <c r="J45" s="112" t="s">
        <v>286</v>
      </c>
      <c r="K45" s="7"/>
      <c r="L45" s="7"/>
      <c r="M45" s="170"/>
      <c r="N45" s="7"/>
      <c r="P45" s="7">
        <f>P44</f>
        <v>5</v>
      </c>
      <c r="Q45" s="7"/>
      <c r="R45">
        <v>1</v>
      </c>
      <c r="S45" s="6"/>
      <c r="T45" s="6"/>
      <c r="U45" s="6"/>
      <c r="V45" s="6"/>
      <c r="W45" s="6"/>
      <c r="X45" s="6"/>
      <c r="Y45" s="6"/>
      <c r="Z45" s="6"/>
    </row>
    <row r="46" spans="1:26" ht="15">
      <c r="A46" s="164" t="s">
        <v>112</v>
      </c>
      <c r="B46" s="3" t="str">
        <f>"Hold " &amp; Table1[[#This Row],[Dette er for hold '# (fx 1-8 eller 1)]] &amp; " " &amp; Table1[[#This Row],[Beskrivelse]]</f>
        <v>Hold 1-8 Introduktion til øjenfaget. Synssansen</v>
      </c>
      <c r="C46" s="37">
        <f>IF(Table1[[#This Row],[Navn]]&lt;&gt;"",DATE($T$7, 1, -2) - WEEKDAY(DATE($T$7, 1, 3)) +Table1[[#This Row],[Kal uge]]* 7+Table1[[#This Row],[Uge dag]]-1,"")</f>
        <v>43493</v>
      </c>
      <c r="D46" s="47">
        <v>0.46875</v>
      </c>
      <c r="E46" s="31">
        <v>0.5</v>
      </c>
      <c r="F46" s="5"/>
      <c r="G46" s="14" t="s">
        <v>114</v>
      </c>
      <c r="H46" s="151" t="s">
        <v>222</v>
      </c>
      <c r="I46" s="13" t="s">
        <v>38</v>
      </c>
      <c r="J46" s="113" t="s">
        <v>357</v>
      </c>
      <c r="K46" s="7"/>
      <c r="L46" s="7"/>
      <c r="M46" s="170"/>
      <c r="N46" s="7"/>
      <c r="P46" s="7">
        <f t="shared" ref="P46:P47" si="0">P45</f>
        <v>5</v>
      </c>
      <c r="Q46" s="7"/>
      <c r="R46">
        <v>1</v>
      </c>
    </row>
    <row r="47" spans="1:26" ht="15">
      <c r="A47" s="3" t="s">
        <v>413</v>
      </c>
      <c r="B47" s="3" t="str">
        <f>"Hold " &amp; Table1[[#This Row],[Dette er for hold '# (fx 1-8 eller 1)]] &amp; " " &amp; Table1[[#This Row],[Beskrivelse]]</f>
        <v>Hold 1-8 Medicinsk behandling af psykoser</v>
      </c>
      <c r="C47" s="37">
        <f>IF(Table1[[#This Row],[Navn]]&lt;&gt;"",DATE($T$7, 1, -2) - WEEKDAY(DATE($T$7, 1, 3)) +Table1[[#This Row],[Kal uge]]* 7+Table1[[#This Row],[Uge dag]]-1,"")</f>
        <v>43493</v>
      </c>
      <c r="D47" s="47">
        <v>0.52083333333333337</v>
      </c>
      <c r="E47" s="31">
        <v>0.59375</v>
      </c>
      <c r="F47" s="5"/>
      <c r="G47" s="14" t="s">
        <v>138</v>
      </c>
      <c r="H47" s="151" t="s">
        <v>222</v>
      </c>
      <c r="I47" s="13" t="s">
        <v>38</v>
      </c>
      <c r="J47" s="14" t="s">
        <v>268</v>
      </c>
      <c r="K47" s="7"/>
      <c r="L47" s="7"/>
      <c r="M47" s="171"/>
      <c r="N47" s="7"/>
      <c r="P47" s="7">
        <f t="shared" si="0"/>
        <v>5</v>
      </c>
      <c r="Q47" s="7"/>
      <c r="R47">
        <v>1</v>
      </c>
    </row>
    <row r="48" spans="1:26" s="17" customFormat="1" ht="15">
      <c r="A48" s="3"/>
      <c r="B48" s="3"/>
      <c r="C48" s="37"/>
      <c r="D48" s="47"/>
      <c r="E48" s="31"/>
      <c r="F48" s="5"/>
      <c r="G48" s="14" t="s">
        <v>79</v>
      </c>
      <c r="H48" s="48"/>
      <c r="I48" s="14"/>
      <c r="J48" s="113"/>
      <c r="K48" s="7"/>
      <c r="L48" s="7"/>
      <c r="M48" s="7"/>
      <c r="N48" s="7"/>
      <c r="O48"/>
      <c r="P48" s="7"/>
      <c r="Q48" s="7"/>
      <c r="S48" s="17" t="s">
        <v>25</v>
      </c>
    </row>
    <row r="49" spans="1:20" s="17" customFormat="1" ht="15">
      <c r="A49" s="163" t="s">
        <v>146</v>
      </c>
      <c r="B49" s="3" t="str">
        <f>"Hold " &amp; Table1[[#This Row],[Dette er for hold '# (fx 1-8 eller 1)]] &amp; " " &amp; Table1[[#This Row],[Beskrivelse]]</f>
        <v>Hold 1-8 Neurodegenerative sygdomme</v>
      </c>
      <c r="C49" s="37">
        <f>IF(Table1[[#This Row],[Navn]]&lt;&gt;"",DATE($T$7, 1, -2) - WEEKDAY(DATE($T$7, 1, 3)) +Table1[[#This Row],[Kal uge]]* 7+Table1[[#This Row],[Uge dag]]-1,"")</f>
        <v>43500</v>
      </c>
      <c r="D49" s="47">
        <v>0.38541666666666669</v>
      </c>
      <c r="E49" s="31">
        <v>0.41666666666666669</v>
      </c>
      <c r="F49" s="5"/>
      <c r="G49" s="14" t="s">
        <v>120</v>
      </c>
      <c r="H49" s="151" t="s">
        <v>222</v>
      </c>
      <c r="I49" s="14" t="s">
        <v>38</v>
      </c>
      <c r="J49" s="112" t="s">
        <v>287</v>
      </c>
      <c r="L49" s="7"/>
      <c r="M49" s="170"/>
      <c r="N49" s="7"/>
      <c r="O49"/>
      <c r="P49" s="7">
        <v>6</v>
      </c>
      <c r="Q49" s="7"/>
      <c r="R49" s="17">
        <v>1</v>
      </c>
      <c r="S49" s="17">
        <f>WEEKNUM(Table1[[#This Row],[Start Dato]],21)</f>
        <v>6</v>
      </c>
      <c r="T49" s="17">
        <f>WEEKDAY(Table1[[#This Row],[Start Dato]],2)</f>
        <v>1</v>
      </c>
    </row>
    <row r="50" spans="1:20" s="17" customFormat="1" ht="16.5" thickBot="1">
      <c r="A50" s="162" t="s">
        <v>416</v>
      </c>
      <c r="B50" s="3" t="str">
        <f>"Hold " &amp; Table1[[#This Row],[Dette er for hold '# (fx 1-8 eller 1)]] &amp; " " &amp; Table1[[#This Row],[Beskrivelse]]</f>
        <v>Hold 1-8 Pharynx</v>
      </c>
      <c r="C50" s="37">
        <f>IF(Table1[[#This Row],[Navn]]&lt;&gt;"",DATE($T$7, 1, -2) - WEEKDAY(DATE($T$7, 1, 3)) +Table1[[#This Row],[Kal uge]]* 7+Table1[[#This Row],[Uge dag]]-1,"")</f>
        <v>43500</v>
      </c>
      <c r="D50" s="47">
        <v>0.42708333333333331</v>
      </c>
      <c r="E50" s="31">
        <v>0.45833333333333331</v>
      </c>
      <c r="F50" s="5"/>
      <c r="G50" s="14" t="s">
        <v>117</v>
      </c>
      <c r="H50" s="151" t="s">
        <v>222</v>
      </c>
      <c r="I50" s="14" t="s">
        <v>38</v>
      </c>
      <c r="J50" s="166" t="s">
        <v>276</v>
      </c>
      <c r="K50" s="7"/>
      <c r="L50" s="7"/>
      <c r="M50" s="170"/>
      <c r="N50" s="7"/>
      <c r="O50"/>
      <c r="P50" s="7">
        <v>6</v>
      </c>
      <c r="Q50" s="7"/>
      <c r="R50" s="17">
        <v>1</v>
      </c>
      <c r="T50" s="17" t="s">
        <v>24</v>
      </c>
    </row>
    <row r="51" spans="1:20" ht="15.75" thickBot="1">
      <c r="A51" s="164" t="s">
        <v>27</v>
      </c>
      <c r="B51" s="3" t="str">
        <f>"Hold " &amp; Table1[[#This Row],[Dette er for hold '# (fx 1-8 eller 1)]] &amp; " " &amp; Table1[[#This Row],[Beskrivelse]]</f>
        <v>Hold 1-8 Sygdomme i øjets hornhinde og linse</v>
      </c>
      <c r="C51" s="37">
        <f>IF(Table1[[#This Row],[Navn]]&lt;&gt;"",DATE($T$7, 1, -2) - WEEKDAY(DATE($T$7, 1, 3)) +Table1[[#This Row],[Kal uge]]* 7+Table1[[#This Row],[Uge dag]]-1,"")</f>
        <v>43500</v>
      </c>
      <c r="D51" s="47">
        <v>0.46875</v>
      </c>
      <c r="E51" s="31">
        <v>0.5</v>
      </c>
      <c r="F51" s="5"/>
      <c r="G51" s="14" t="s">
        <v>118</v>
      </c>
      <c r="H51" s="151" t="s">
        <v>222</v>
      </c>
      <c r="I51" s="13" t="s">
        <v>38</v>
      </c>
      <c r="J51" s="168" t="s">
        <v>358</v>
      </c>
      <c r="K51" s="7"/>
      <c r="L51" s="7"/>
      <c r="M51" s="170"/>
      <c r="N51" s="7"/>
      <c r="P51" s="7">
        <v>6</v>
      </c>
      <c r="Q51" s="7"/>
      <c r="R51">
        <v>1</v>
      </c>
    </row>
    <row r="52" spans="1:20" ht="15">
      <c r="A52" s="3" t="s">
        <v>145</v>
      </c>
      <c r="B52" s="195" t="str">
        <f>"Hold " &amp; Table1[[#This Row],[Dette er for hold '# (fx 1-8 eller 1)]] &amp; " " &amp; Table1[[#This Row],[Beskrivelse]]</f>
        <v>Hold 1-8 Halvdagsseminar om forskning og 24-timers opgave</v>
      </c>
      <c r="C52" s="37">
        <f>IF(Table1[[#This Row],[Navn]]&lt;&gt;"",DATE($T$7, 1, -2) - WEEKDAY(DATE($T$7, 1, 3)) +Table1[[#This Row],[Kal uge]]* 7+Table1[[#This Row],[Uge dag]]-1,"")</f>
        <v>43500</v>
      </c>
      <c r="D52" s="47">
        <v>0.52083333333333337</v>
      </c>
      <c r="E52" s="31">
        <v>0.63541666666666663</v>
      </c>
      <c r="F52" s="5"/>
      <c r="G52" s="14" t="s">
        <v>119</v>
      </c>
      <c r="H52" s="151" t="s">
        <v>222</v>
      </c>
      <c r="I52" s="13" t="s">
        <v>38</v>
      </c>
      <c r="J52" s="113" t="s">
        <v>269</v>
      </c>
      <c r="L52" s="7" t="s">
        <v>162</v>
      </c>
      <c r="M52" s="170"/>
      <c r="N52" s="7"/>
      <c r="P52" s="7">
        <v>6</v>
      </c>
      <c r="Q52" s="7"/>
      <c r="R52">
        <v>1</v>
      </c>
    </row>
    <row r="53" spans="1:20" s="17" customFormat="1" ht="15.75">
      <c r="B53" s="194"/>
      <c r="C53" s="37"/>
      <c r="D53" s="47"/>
      <c r="E53" s="31"/>
      <c r="F53" s="5"/>
      <c r="H53" s="48"/>
      <c r="I53" s="14"/>
      <c r="J53" s="113"/>
      <c r="K53" s="7"/>
      <c r="L53" s="7"/>
      <c r="M53" s="7"/>
      <c r="N53" s="7"/>
      <c r="O53"/>
      <c r="P53" s="7"/>
      <c r="Q53" s="7"/>
    </row>
    <row r="54" spans="1:20" ht="16.5" thickBot="1">
      <c r="A54" s="162" t="s">
        <v>416</v>
      </c>
      <c r="B54" s="3" t="str">
        <f>"Hold " &amp; Table1[[#This Row],[Dette er for hold '# (fx 1-8 eller 1)]] &amp; " " &amp; Table1[[#This Row],[Beskrivelse]]</f>
        <v>Hold 1-8 Næse-bihuler</v>
      </c>
      <c r="C54" s="37">
        <f>IF(Table1[[#This Row],[Navn]]&lt;&gt;"",DATE($T$7, 1, -2) - WEEKDAY(DATE($T$7, 1, 3)) +Table1[[#This Row],[Kal uge]]* 7+Table1[[#This Row],[Uge dag]]-1,"")</f>
        <v>43507</v>
      </c>
      <c r="D54" s="47">
        <v>0.38541666666666669</v>
      </c>
      <c r="E54" s="31">
        <v>0.41666666666666669</v>
      </c>
      <c r="F54" s="5"/>
      <c r="G54" s="14" t="s">
        <v>116</v>
      </c>
      <c r="H54" s="151" t="s">
        <v>222</v>
      </c>
      <c r="I54" s="13" t="s">
        <v>38</v>
      </c>
      <c r="J54" s="167" t="s">
        <v>422</v>
      </c>
      <c r="K54" s="7"/>
      <c r="L54" s="7"/>
      <c r="M54" s="170"/>
      <c r="N54" s="7"/>
      <c r="P54" s="7">
        <f>P49+1</f>
        <v>7</v>
      </c>
      <c r="Q54" s="7"/>
      <c r="R54">
        <v>1</v>
      </c>
    </row>
    <row r="55" spans="1:20" ht="16.5" thickBot="1">
      <c r="A55" s="165" t="s">
        <v>147</v>
      </c>
      <c r="B55" s="3" t="str">
        <f>"Hold " &amp; Table1[[#This Row],[Dette er for hold '# (fx 1-8 eller 1)]] &amp; " " &amp; Table1[[#This Row],[Beskrivelse]]</f>
        <v>Hold 1-8 Degenerative rygsygdomme</v>
      </c>
      <c r="C55" s="37">
        <f>IF(Table1[[#This Row],[Navn]]&lt;&gt;"",DATE($T$7, 1, -2) - WEEKDAY(DATE($T$7, 1, 3)) +Table1[[#This Row],[Kal uge]]* 7+Table1[[#This Row],[Uge dag]]-1,"")</f>
        <v>43507</v>
      </c>
      <c r="D55" s="47">
        <v>0.42708333333333331</v>
      </c>
      <c r="E55" s="31">
        <v>0.45833333333333331</v>
      </c>
      <c r="F55" s="5"/>
      <c r="G55" s="14" t="s">
        <v>121</v>
      </c>
      <c r="H55" s="151" t="s">
        <v>222</v>
      </c>
      <c r="I55" s="13" t="s">
        <v>38</v>
      </c>
      <c r="J55" s="167" t="s">
        <v>333</v>
      </c>
      <c r="K55" s="7"/>
      <c r="L55" s="7"/>
      <c r="M55" s="170"/>
      <c r="N55" s="7"/>
      <c r="P55" s="7">
        <f t="shared" ref="P55:P57" si="1">P50+1</f>
        <v>7</v>
      </c>
      <c r="Q55" s="7"/>
      <c r="R55">
        <v>1</v>
      </c>
    </row>
    <row r="56" spans="1:20" ht="15.75">
      <c r="A56" s="164" t="s">
        <v>112</v>
      </c>
      <c r="B56" s="3" t="str">
        <f>"Hold " &amp; Table1[[#This Row],[Dette er for hold '# (fx 1-8 eller 1)]] &amp; " " &amp; Table1[[#This Row],[Beskrivelse]]</f>
        <v>Hold 1-8 Glaukom og uveitis</v>
      </c>
      <c r="C56" s="37">
        <f>IF(Table1[[#This Row],[Navn]]&lt;&gt;"",DATE($T$7, 1, -2) - WEEKDAY(DATE($T$7, 1, 3)) +Table1[[#This Row],[Kal uge]]* 7+Table1[[#This Row],[Uge dag]]-1,"")</f>
        <v>43507</v>
      </c>
      <c r="D56" s="47">
        <v>0.46875</v>
      </c>
      <c r="E56" s="31">
        <v>0.5</v>
      </c>
      <c r="F56" s="5"/>
      <c r="G56" s="202" t="s">
        <v>122</v>
      </c>
      <c r="H56" s="151" t="s">
        <v>222</v>
      </c>
      <c r="I56" s="13" t="s">
        <v>38</v>
      </c>
      <c r="J56" s="116" t="s">
        <v>359</v>
      </c>
      <c r="K56" s="7"/>
      <c r="L56" s="7"/>
      <c r="M56" s="170"/>
      <c r="N56" s="7"/>
      <c r="P56" s="7">
        <f t="shared" si="1"/>
        <v>7</v>
      </c>
      <c r="Q56" s="7"/>
      <c r="R56">
        <v>1</v>
      </c>
    </row>
    <row r="57" spans="1:20" ht="15">
      <c r="A57" s="3" t="s">
        <v>413</v>
      </c>
      <c r="B57" s="3" t="str">
        <f>"Hold " &amp; Table1[[#This Row],[Dette er for hold '# (fx 1-8 eller 1)]] &amp; " " &amp; Table1[[#This Row],[Beskrivelse]]</f>
        <v>Hold 1-8 Toksikologi, forgiftninger og misbrug</v>
      </c>
      <c r="C57" s="37">
        <f>IF(Table1[[#This Row],[Navn]]&lt;&gt;"",DATE($T$7, 1, -2) - WEEKDAY(DATE($T$7, 1, 3)) +Table1[[#This Row],[Kal uge]]* 7+Table1[[#This Row],[Uge dag]]-1,"")</f>
        <v>43507</v>
      </c>
      <c r="D57" s="47">
        <v>0.52083333333333337</v>
      </c>
      <c r="E57" s="31">
        <v>0.59375</v>
      </c>
      <c r="F57" s="5"/>
      <c r="G57" s="14" t="s">
        <v>132</v>
      </c>
      <c r="H57" s="151" t="s">
        <v>222</v>
      </c>
      <c r="I57" s="13" t="s">
        <v>38</v>
      </c>
      <c r="J57" s="14" t="s">
        <v>273</v>
      </c>
      <c r="K57" s="7"/>
      <c r="L57" s="7"/>
      <c r="M57" s="170"/>
      <c r="N57" s="7"/>
      <c r="P57" s="7">
        <f t="shared" si="1"/>
        <v>7</v>
      </c>
      <c r="Q57" s="7"/>
      <c r="R57">
        <v>1</v>
      </c>
    </row>
    <row r="58" spans="1:20" s="17" customFormat="1" ht="15">
      <c r="A58" s="3"/>
      <c r="B58" s="3"/>
      <c r="C58" s="37"/>
      <c r="D58" s="47"/>
      <c r="E58" s="31"/>
      <c r="F58" s="5"/>
      <c r="G58" s="14"/>
      <c r="H58" s="48"/>
      <c r="I58" s="14"/>
      <c r="J58" s="113"/>
      <c r="K58" s="7"/>
      <c r="L58" s="7"/>
      <c r="M58" s="7"/>
      <c r="N58" s="7"/>
      <c r="O58"/>
      <c r="P58" s="7"/>
      <c r="Q58" s="7"/>
    </row>
    <row r="59" spans="1:20" s="17" customFormat="1" ht="15.75">
      <c r="A59" s="162" t="s">
        <v>416</v>
      </c>
      <c r="B59" s="3" t="str">
        <f>"Hold " &amp; Table1[[#This Row],[Dette er for hold '# (fx 1-8 eller 1)]] &amp; " " &amp; Table1[[#This Row],[Beskrivelse]]</f>
        <v>Hold 1-8 Indre øre</v>
      </c>
      <c r="C59" s="37">
        <f>IF(Table1[[#This Row],[Navn]]&lt;&gt;"",DATE($T$7, 1, -2) - WEEKDAY(DATE($T$7, 1, 3)) +Table1[[#This Row],[Kal uge]]* 7+Table1[[#This Row],[Uge dag]]-1,"")</f>
        <v>43514</v>
      </c>
      <c r="D59" s="47">
        <v>0.38541666666666669</v>
      </c>
      <c r="E59" s="31">
        <v>0.41666666666666669</v>
      </c>
      <c r="F59" s="5"/>
      <c r="G59" s="14" t="s">
        <v>124</v>
      </c>
      <c r="H59" s="151" t="s">
        <v>222</v>
      </c>
      <c r="I59" s="14" t="s">
        <v>38</v>
      </c>
      <c r="J59" s="169" t="s">
        <v>279</v>
      </c>
      <c r="K59" s="7"/>
      <c r="L59" s="7"/>
      <c r="M59" s="170"/>
      <c r="N59" s="7"/>
      <c r="O59"/>
      <c r="P59" s="7">
        <f>P54+1</f>
        <v>8</v>
      </c>
      <c r="Q59" s="7"/>
      <c r="R59" s="17">
        <v>1</v>
      </c>
    </row>
    <row r="60" spans="1:20" s="17" customFormat="1" ht="15.75">
      <c r="A60" s="162" t="s">
        <v>416</v>
      </c>
      <c r="B60" s="3" t="str">
        <f>"Hold " &amp; Table1[[#This Row],[Dette er for hold '# (fx 1-8 eller 1)]] &amp; " " &amp; Table1[[#This Row],[Beskrivelse]]</f>
        <v>Hold 1-8 Mellemøre</v>
      </c>
      <c r="C60" s="37">
        <f>IF(Table1[[#This Row],[Navn]]&lt;&gt;"",DATE($T$7, 1, -2) - WEEKDAY(DATE($T$7, 1, 3)) +Table1[[#This Row],[Kal uge]]* 7+Table1[[#This Row],[Uge dag]]-1,"")</f>
        <v>43514</v>
      </c>
      <c r="D60" s="47">
        <v>0.42708333333333331</v>
      </c>
      <c r="E60" s="31">
        <v>0.45833333333333331</v>
      </c>
      <c r="F60" s="5"/>
      <c r="G60" s="14" t="s">
        <v>125</v>
      </c>
      <c r="H60" s="151" t="s">
        <v>222</v>
      </c>
      <c r="I60" s="14" t="s">
        <v>38</v>
      </c>
      <c r="J60" s="169" t="s">
        <v>279</v>
      </c>
      <c r="K60" s="7"/>
      <c r="L60" s="7"/>
      <c r="M60" s="170"/>
      <c r="N60" s="7"/>
      <c r="O60"/>
      <c r="P60" s="7">
        <f t="shared" ref="P60:P62" si="2">P55+1</f>
        <v>8</v>
      </c>
      <c r="Q60" s="7"/>
      <c r="R60" s="17">
        <v>1</v>
      </c>
    </row>
    <row r="61" spans="1:20" ht="15.75">
      <c r="A61" s="164" t="s">
        <v>112</v>
      </c>
      <c r="B61" s="3" t="str">
        <f>"Hold " &amp; Table1[[#This Row],[Dette er for hold '# (fx 1-8 eller 1)]] &amp; " " &amp; Table1[[#This Row],[Beskrivelse]]</f>
        <v xml:space="preserve">Hold 1-8 Traumer og akut oftalmologi </v>
      </c>
      <c r="C61" s="37">
        <f>IF(Table1[[#This Row],[Navn]]&lt;&gt;"",DATE($T$7, 1, -2) - WEEKDAY(DATE($T$7, 1, 3)) +Table1[[#This Row],[Kal uge]]* 7+Table1[[#This Row],[Uge dag]]-1,"")</f>
        <v>43514</v>
      </c>
      <c r="D61" s="47">
        <v>0.46875</v>
      </c>
      <c r="E61" s="31">
        <v>0.5</v>
      </c>
      <c r="F61" s="5"/>
      <c r="G61" s="201" t="s">
        <v>186</v>
      </c>
      <c r="H61" s="151" t="s">
        <v>222</v>
      </c>
      <c r="I61" s="13" t="s">
        <v>38</v>
      </c>
      <c r="J61" s="116" t="s">
        <v>362</v>
      </c>
      <c r="K61" s="7"/>
      <c r="L61" s="7"/>
      <c r="M61" s="170"/>
      <c r="N61" s="7"/>
      <c r="P61" s="7">
        <f t="shared" si="2"/>
        <v>8</v>
      </c>
      <c r="Q61" s="7"/>
      <c r="R61">
        <v>1</v>
      </c>
    </row>
    <row r="62" spans="1:20" ht="15">
      <c r="A62" s="3" t="s">
        <v>413</v>
      </c>
      <c r="B62" s="3" t="str">
        <f>"Hold " &amp; Table1[[#This Row],[Dette er for hold '# (fx 1-8 eller 1)]] &amp; " " &amp; Table1[[#This Row],[Beskrivelse]]</f>
        <v>Hold 1-8 Medicinsk behandling af unipolar og bipolar sygdom inkl. akut manibehandling</v>
      </c>
      <c r="C62" s="37">
        <f>IF(Table1[[#This Row],[Navn]]&lt;&gt;"",DATE($T$7, 1, -2) - WEEKDAY(DATE($T$7, 1, 3)) +Table1[[#This Row],[Kal uge]]* 7+Table1[[#This Row],[Uge dag]]-1,"")</f>
        <v>43514</v>
      </c>
      <c r="D62" s="47">
        <v>0.52083333333333337</v>
      </c>
      <c r="E62" s="31">
        <v>0.59375</v>
      </c>
      <c r="F62" s="5"/>
      <c r="G62" s="14" t="s">
        <v>126</v>
      </c>
      <c r="H62" s="151" t="s">
        <v>222</v>
      </c>
      <c r="I62" s="13" t="s">
        <v>38</v>
      </c>
      <c r="J62" s="14" t="s">
        <v>275</v>
      </c>
      <c r="K62" s="7"/>
      <c r="L62" s="7"/>
      <c r="M62" s="170"/>
      <c r="N62" s="7"/>
      <c r="P62" s="7">
        <f t="shared" si="2"/>
        <v>8</v>
      </c>
      <c r="Q62" s="7"/>
      <c r="R62">
        <v>1</v>
      </c>
    </row>
    <row r="63" spans="1:20" s="17" customFormat="1" ht="15">
      <c r="A63" s="3"/>
      <c r="B63" s="3"/>
      <c r="C63" s="37"/>
      <c r="D63" s="47"/>
      <c r="E63" s="31"/>
      <c r="F63" s="5"/>
      <c r="G63" s="14" t="s">
        <v>79</v>
      </c>
      <c r="H63" s="48"/>
      <c r="I63" s="14"/>
      <c r="J63" s="7"/>
      <c r="K63" s="7"/>
      <c r="L63" s="7"/>
      <c r="M63" s="7"/>
      <c r="N63" s="7"/>
      <c r="O63"/>
      <c r="P63" s="7"/>
      <c r="Q63" s="7"/>
    </row>
    <row r="64" spans="1:20" ht="15.75">
      <c r="A64" s="165" t="s">
        <v>147</v>
      </c>
      <c r="B64" s="3" t="str">
        <f>"Hold " &amp; Table1[[#This Row],[Dette er for hold '# (fx 1-8 eller 1)]] &amp; " " &amp; Table1[[#This Row],[Beskrivelse]]</f>
        <v>Hold 1-8 Blødningsapopleksi</v>
      </c>
      <c r="C64" s="37">
        <f>IF(Table1[[#This Row],[Navn]]&lt;&gt;"",DATE($T$7, 1, -2) - WEEKDAY(DATE($T$7, 1, 3)) +Table1[[#This Row],[Kal uge]]* 7+Table1[[#This Row],[Uge dag]]-1,"")</f>
        <v>43521</v>
      </c>
      <c r="D64" s="47">
        <v>0.38541666666666669</v>
      </c>
      <c r="E64" s="31">
        <v>0.41666666666666669</v>
      </c>
      <c r="F64" s="5"/>
      <c r="G64" s="14" t="s">
        <v>127</v>
      </c>
      <c r="H64" s="151" t="s">
        <v>222</v>
      </c>
      <c r="I64" s="13" t="s">
        <v>38</v>
      </c>
      <c r="J64" s="169" t="s">
        <v>334</v>
      </c>
      <c r="K64" s="7"/>
      <c r="L64" s="7"/>
      <c r="M64" s="170"/>
      <c r="N64" s="7"/>
      <c r="P64" s="7">
        <f>P59+1</f>
        <v>9</v>
      </c>
      <c r="Q64" s="7"/>
      <c r="R64">
        <v>1</v>
      </c>
    </row>
    <row r="65" spans="1:18" ht="15.75">
      <c r="A65" s="164" t="s">
        <v>112</v>
      </c>
      <c r="B65" s="3" t="str">
        <f>"Hold " &amp; Table1[[#This Row],[Dette er for hold '# (fx 1-8 eller 1)]] &amp; " " &amp; Table1[[#This Row],[Beskrivelse]]</f>
        <v xml:space="preserve">Hold 1-8 Sygdomme i de eksterne øjenomgivelser </v>
      </c>
      <c r="C65" s="37">
        <f>IF(Table1[[#This Row],[Navn]]&lt;&gt;"",DATE($T$7, 1, -2) - WEEKDAY(DATE($T$7, 1, 3)) +Table1[[#This Row],[Kal uge]]* 7+Table1[[#This Row],[Uge dag]]-1,"")</f>
        <v>43521</v>
      </c>
      <c r="D65" s="47">
        <v>0.42708333333333331</v>
      </c>
      <c r="E65" s="31">
        <v>0.45833333333333331</v>
      </c>
      <c r="F65" s="5"/>
      <c r="G65" s="202" t="s">
        <v>187</v>
      </c>
      <c r="H65" s="151" t="s">
        <v>222</v>
      </c>
      <c r="I65" s="13" t="s">
        <v>38</v>
      </c>
      <c r="J65" s="116" t="s">
        <v>360</v>
      </c>
      <c r="K65" s="7"/>
      <c r="L65" s="7"/>
      <c r="M65" s="170"/>
      <c r="N65" s="7"/>
      <c r="P65" s="7">
        <f t="shared" ref="P65:P67" si="3">P60+1</f>
        <v>9</v>
      </c>
      <c r="Q65" s="7"/>
      <c r="R65">
        <v>1</v>
      </c>
    </row>
    <row r="66" spans="1:18" ht="15">
      <c r="A66" s="60" t="s">
        <v>149</v>
      </c>
      <c r="B66" s="60" t="str">
        <f>"Hold " &amp; Table1[[#This Row],[Dette er for hold '# (fx 1-8 eller 1)]] &amp; " " &amp; Table1[[#This Row],[Beskrivelse]]</f>
        <v>Hold 1-8 Den hjælpeløse patient - OBLIGATORISK</v>
      </c>
      <c r="C66" s="77">
        <f>IF(Table1[[#This Row],[Navn]]&lt;&gt;"",DATE($T$7, 1, -2) - WEEKDAY(DATE($T$7, 1, 3)) +Table1[[#This Row],[Kal uge]]* 7+Table1[[#This Row],[Uge dag]]-1,"")</f>
        <v>43521</v>
      </c>
      <c r="D66" s="80">
        <v>0.46875</v>
      </c>
      <c r="E66" s="81">
        <v>0.58333333333333337</v>
      </c>
      <c r="F66" s="82"/>
      <c r="G66" s="83" t="s">
        <v>128</v>
      </c>
      <c r="H66" s="151" t="s">
        <v>222</v>
      </c>
      <c r="I66" s="83" t="s">
        <v>38</v>
      </c>
      <c r="J66" s="21" t="s">
        <v>271</v>
      </c>
      <c r="K66" s="21"/>
      <c r="L66" s="21"/>
      <c r="M66" s="170"/>
      <c r="N66" s="7"/>
      <c r="P66" s="7">
        <f t="shared" si="3"/>
        <v>9</v>
      </c>
      <c r="Q66" s="7"/>
      <c r="R66">
        <v>1</v>
      </c>
    </row>
    <row r="67" spans="1:18" ht="15">
      <c r="C67" s="115"/>
      <c r="D67" s="30"/>
      <c r="E67" s="30"/>
      <c r="F67" s="115"/>
      <c r="H67" s="157"/>
      <c r="I67" s="13" t="s">
        <v>38</v>
      </c>
      <c r="K67" s="7"/>
      <c r="L67" s="7"/>
      <c r="M67" s="7"/>
      <c r="N67" s="7"/>
      <c r="P67" s="7">
        <f t="shared" si="3"/>
        <v>9</v>
      </c>
      <c r="Q67" s="7"/>
      <c r="R67">
        <v>1</v>
      </c>
    </row>
    <row r="68" spans="1:18" s="17" customFormat="1" ht="15">
      <c r="B68" s="55"/>
      <c r="C68" s="37"/>
      <c r="D68" s="33"/>
      <c r="E68" s="33"/>
      <c r="H68" s="157"/>
      <c r="I68" s="19"/>
      <c r="J68" s="7"/>
      <c r="K68" s="7"/>
      <c r="L68" s="7"/>
      <c r="M68" s="7"/>
      <c r="N68" s="7"/>
      <c r="O68"/>
      <c r="P68" s="7"/>
      <c r="Q68" s="7"/>
    </row>
    <row r="69" spans="1:18" s="17" customFormat="1" ht="15">
      <c r="A69" s="3"/>
      <c r="B69" s="29"/>
      <c r="C69" s="37"/>
      <c r="D69" s="31"/>
      <c r="E69" s="31"/>
      <c r="F69" s="5"/>
      <c r="G69" s="14" t="s">
        <v>79</v>
      </c>
      <c r="H69" s="158"/>
      <c r="I69" s="14"/>
      <c r="J69" s="7"/>
      <c r="K69" s="23"/>
      <c r="L69" s="23"/>
      <c r="M69" s="23"/>
      <c r="N69" s="23"/>
      <c r="O69"/>
      <c r="P69" s="23"/>
      <c r="Q69" s="23"/>
    </row>
    <row r="70" spans="1:18" s="17" customFormat="1" ht="15.75">
      <c r="A70" s="162" t="s">
        <v>416</v>
      </c>
      <c r="B70" s="3" t="str">
        <f>"Hold " &amp; Table1[[#This Row],[Dette er for hold '# (fx 1-8 eller 1)]] &amp; " " &amp; Table1[[#This Row],[Beskrivelse]]</f>
        <v>Hold 1-8 Larynx og Foniatri</v>
      </c>
      <c r="C70" s="37">
        <f>IF(Table1[[#This Row],[Navn]]&lt;&gt;"",DATE($T$7, 1, -2) - WEEKDAY(DATE($T$7, 1, 3)) +Table1[[#This Row],[Kal uge]]* 7+Table1[[#This Row],[Uge dag]]-1,"")</f>
        <v>43528</v>
      </c>
      <c r="D70" s="47">
        <v>0.38541666666666669</v>
      </c>
      <c r="E70" s="31">
        <v>0.41666666666666669</v>
      </c>
      <c r="F70" s="5"/>
      <c r="G70" s="14" t="s">
        <v>129</v>
      </c>
      <c r="H70" s="151" t="s">
        <v>375</v>
      </c>
      <c r="I70" s="14" t="s">
        <v>38</v>
      </c>
      <c r="J70" s="169" t="s">
        <v>280</v>
      </c>
      <c r="K70" s="7"/>
      <c r="L70" s="7"/>
      <c r="M70" s="170"/>
      <c r="N70" s="7"/>
      <c r="O70"/>
      <c r="P70" s="7">
        <f>P64+1</f>
        <v>10</v>
      </c>
      <c r="Q70" s="7"/>
      <c r="R70" s="17">
        <v>1</v>
      </c>
    </row>
    <row r="71" spans="1:18" s="17" customFormat="1" ht="15.75">
      <c r="A71" s="162" t="s">
        <v>416</v>
      </c>
      <c r="B71" s="3" t="str">
        <f>"Hold " &amp; Table1[[#This Row],[Dette er for hold '# (fx 1-8 eller 1)]] &amp; " " &amp; Table1[[#This Row],[Beskrivelse]]</f>
        <v>Hold 1-8 Hoved-hals cancer</v>
      </c>
      <c r="C71" s="37">
        <f>IF(Table1[[#This Row],[Navn]]&lt;&gt;"",DATE($T$7, 1, -2) - WEEKDAY(DATE($T$7, 1, 3)) +Table1[[#This Row],[Kal uge]]* 7+Table1[[#This Row],[Uge dag]]-1,"")</f>
        <v>43528</v>
      </c>
      <c r="D71" s="47">
        <v>0.42708333333333331</v>
      </c>
      <c r="E71" s="31">
        <v>0.45833333333333331</v>
      </c>
      <c r="F71" s="5"/>
      <c r="G71" s="14" t="s">
        <v>130</v>
      </c>
      <c r="H71" s="151" t="s">
        <v>375</v>
      </c>
      <c r="I71" s="14" t="s">
        <v>38</v>
      </c>
      <c r="J71" s="169" t="s">
        <v>280</v>
      </c>
      <c r="K71" s="7"/>
      <c r="L71" s="7"/>
      <c r="M71" s="170"/>
      <c r="N71" s="7"/>
      <c r="O71"/>
      <c r="P71" s="7">
        <f t="shared" ref="P71:P73" si="4">P65+1</f>
        <v>10</v>
      </c>
      <c r="Q71" s="7"/>
      <c r="R71" s="17">
        <v>1</v>
      </c>
    </row>
    <row r="72" spans="1:18" ht="15.75">
      <c r="A72" s="164" t="s">
        <v>112</v>
      </c>
      <c r="B72" s="3" t="str">
        <f>"Hold " &amp; Table1[[#This Row],[Dette er for hold '# (fx 1-8 eller 1)]] &amp; " " &amp; Table1[[#This Row],[Beskrivelse]]</f>
        <v xml:space="preserve">Hold 1-8 Skelen og børneoftalmologi </v>
      </c>
      <c r="C72" s="37">
        <f>IF(Table1[[#This Row],[Navn]]&lt;&gt;"",DATE($T$7, 1, -2) - WEEKDAY(DATE($T$7, 1, 3)) +Table1[[#This Row],[Kal uge]]* 7+Table1[[#This Row],[Uge dag]]-1,"")</f>
        <v>43528</v>
      </c>
      <c r="D72" s="47">
        <v>0.46875</v>
      </c>
      <c r="E72" s="31">
        <v>0.5</v>
      </c>
      <c r="F72" s="5"/>
      <c r="G72" s="201" t="s">
        <v>188</v>
      </c>
      <c r="H72" s="151" t="s">
        <v>375</v>
      </c>
      <c r="I72" s="13" t="s">
        <v>38</v>
      </c>
      <c r="J72" s="116" t="s">
        <v>361</v>
      </c>
      <c r="K72" s="7"/>
      <c r="L72" s="7"/>
      <c r="M72" s="170"/>
      <c r="N72" s="7"/>
      <c r="P72" s="7">
        <f t="shared" si="4"/>
        <v>10</v>
      </c>
      <c r="Q72" s="7"/>
      <c r="R72">
        <v>1</v>
      </c>
    </row>
    <row r="73" spans="1:18" ht="15">
      <c r="A73" s="3" t="s">
        <v>154</v>
      </c>
      <c r="B73" s="3" t="str">
        <f>"Hold " &amp; Table1[[#This Row],[Dette er for hold '# (fx 1-8 eller 1)]] &amp; " " &amp; Table1[[#This Row],[Beskrivelse]]</f>
        <v>Hold 1-8 Samarbejde i sundhedsvæsnet</v>
      </c>
      <c r="C73" s="37">
        <f>IF(Table1[[#This Row],[Navn]]&lt;&gt;"",DATE($T$7, 1, -2) - WEEKDAY(DATE($T$7, 1, 3)) +Table1[[#This Row],[Kal uge]]* 7+Table1[[#This Row],[Uge dag]]-1,"")</f>
        <v>43528</v>
      </c>
      <c r="D73" s="47">
        <v>0.52083333333333337</v>
      </c>
      <c r="E73" s="31">
        <v>0.63541666666666663</v>
      </c>
      <c r="F73" s="5"/>
      <c r="G73" s="192" t="s">
        <v>123</v>
      </c>
      <c r="H73" s="151" t="s">
        <v>375</v>
      </c>
      <c r="I73" s="13" t="s">
        <v>38</v>
      </c>
      <c r="J73" s="191" t="s">
        <v>270</v>
      </c>
      <c r="K73" s="7"/>
      <c r="L73" s="7"/>
      <c r="M73" s="198"/>
      <c r="N73" s="7"/>
      <c r="P73" s="7">
        <f t="shared" si="4"/>
        <v>10</v>
      </c>
      <c r="Q73" s="7"/>
      <c r="R73">
        <v>1</v>
      </c>
    </row>
    <row r="74" spans="1:18" s="17" customFormat="1">
      <c r="B74" s="18"/>
      <c r="C74" s="123"/>
      <c r="D74" s="34"/>
      <c r="E74" s="34"/>
      <c r="F74" s="123"/>
      <c r="H74" s="19"/>
      <c r="I74" s="19"/>
      <c r="O74"/>
    </row>
    <row r="75" spans="1:18" s="17" customFormat="1" ht="15">
      <c r="A75" s="3"/>
      <c r="B75" s="29"/>
      <c r="C75" s="37"/>
      <c r="D75" s="31"/>
      <c r="E75" s="31"/>
      <c r="F75" s="5"/>
      <c r="G75" s="14" t="s">
        <v>79</v>
      </c>
      <c r="H75" s="158"/>
      <c r="I75" s="14"/>
      <c r="O75"/>
    </row>
    <row r="76" spans="1:18" ht="15">
      <c r="A76" s="163" t="s">
        <v>111</v>
      </c>
      <c r="B76" s="3" t="str">
        <f>"Hold " &amp; Table1[[#This Row],[Dette er for hold '# (fx 1-8 eller 1)]] &amp; " " &amp; Table1[[#This Row],[Beskrivelse]]</f>
        <v>Hold 1-8 Apopleksi</v>
      </c>
      <c r="C76" s="37">
        <f>IF(Table1[[#This Row],[Navn]]&lt;&gt;"",DATE($T$7, 1, -2) - WEEKDAY(DATE($T$7, 1, 3)) +Table1[[#This Row],[Kal uge]]* 7+Table1[[#This Row],[Uge dag]]-1,"")</f>
        <v>43535</v>
      </c>
      <c r="D76" s="47">
        <v>0.38541666666666669</v>
      </c>
      <c r="E76" s="31">
        <v>0.41666666666666669</v>
      </c>
      <c r="F76" s="5"/>
      <c r="G76" s="14" t="s">
        <v>264</v>
      </c>
      <c r="H76" s="151" t="s">
        <v>222</v>
      </c>
      <c r="I76" s="13" t="s">
        <v>38</v>
      </c>
      <c r="J76" s="112" t="s">
        <v>288</v>
      </c>
      <c r="K76" s="7"/>
      <c r="L76" s="7"/>
      <c r="M76" s="170"/>
      <c r="N76" s="7"/>
      <c r="P76" s="7">
        <f>P70+1</f>
        <v>11</v>
      </c>
      <c r="Q76" s="7"/>
      <c r="R76">
        <v>1</v>
      </c>
    </row>
    <row r="77" spans="1:18" ht="15.75">
      <c r="A77" s="165" t="s">
        <v>147</v>
      </c>
      <c r="B77" s="3" t="str">
        <f>"Hold " &amp; Table1[[#This Row],[Dette er for hold '# (fx 1-8 eller 1)]] &amp; " " &amp; Table1[[#This Row],[Beskrivelse]]</f>
        <v>Hold 1-8 Hovedtraumer</v>
      </c>
      <c r="C77" s="37">
        <f>IF(Table1[[#This Row],[Navn]]&lt;&gt;"",DATE($T$7, 1, -2) - WEEKDAY(DATE($T$7, 1, 3)) +Table1[[#This Row],[Kal uge]]* 7+Table1[[#This Row],[Uge dag]]-1,"")</f>
        <v>43535</v>
      </c>
      <c r="D77" s="47">
        <v>0.42708333333333331</v>
      </c>
      <c r="E77" s="31">
        <v>0.45833333333333331</v>
      </c>
      <c r="F77" s="5"/>
      <c r="G77" s="14" t="s">
        <v>133</v>
      </c>
      <c r="H77" s="151" t="s">
        <v>222</v>
      </c>
      <c r="I77" s="13" t="s">
        <v>38</v>
      </c>
      <c r="J77" s="169" t="s">
        <v>335</v>
      </c>
      <c r="K77" s="7"/>
      <c r="L77" s="7"/>
      <c r="M77" s="170"/>
      <c r="N77" s="7"/>
      <c r="P77" s="7">
        <f t="shared" ref="P77:P79" si="5">P71+1</f>
        <v>11</v>
      </c>
      <c r="Q77" s="7"/>
      <c r="R77">
        <v>1</v>
      </c>
    </row>
    <row r="78" spans="1:18" ht="15.75">
      <c r="A78" s="164" t="s">
        <v>112</v>
      </c>
      <c r="B78" s="3" t="str">
        <f>"Hold " &amp; Table1[[#This Row],[Dette er for hold '# (fx 1-8 eller 1)]] &amp; " " &amp; Table1[[#This Row],[Beskrivelse]]</f>
        <v xml:space="preserve">Hold 1-8 Okulær onkologi </v>
      </c>
      <c r="C78" s="37">
        <f>IF(Table1[[#This Row],[Navn]]&lt;&gt;"",DATE($T$7, 1, -2) - WEEKDAY(DATE($T$7, 1, 3)) +Table1[[#This Row],[Kal uge]]* 7+Table1[[#This Row],[Uge dag]]-1,"")</f>
        <v>43535</v>
      </c>
      <c r="D78" s="47">
        <v>0.46875</v>
      </c>
      <c r="E78" s="31">
        <v>0.5</v>
      </c>
      <c r="F78" s="5"/>
      <c r="G78" s="202" t="s">
        <v>189</v>
      </c>
      <c r="H78" s="151" t="s">
        <v>222</v>
      </c>
      <c r="I78" s="13" t="s">
        <v>38</v>
      </c>
      <c r="J78" s="116" t="s">
        <v>363</v>
      </c>
      <c r="K78" s="7"/>
      <c r="L78" s="7"/>
      <c r="M78" s="170"/>
      <c r="N78" s="7"/>
      <c r="P78" s="7">
        <f t="shared" si="5"/>
        <v>11</v>
      </c>
      <c r="Q78" s="7"/>
      <c r="R78">
        <v>1</v>
      </c>
    </row>
    <row r="79" spans="1:18" ht="15">
      <c r="A79" s="3" t="s">
        <v>413</v>
      </c>
      <c r="B79" s="3" t="str">
        <f>"Hold " &amp; Table1[[#This Row],[Dette er for hold '# (fx 1-8 eller 1)]] &amp; " " &amp; Table1[[#This Row],[Beskrivelse]]</f>
        <v>Hold 1-8 Medicinsk behandling af depression, angst og OCD</v>
      </c>
      <c r="C79" s="37">
        <f>IF(Table1[[#This Row],[Navn]]&lt;&gt;"",DATE($T$7, 1, -2) - WEEKDAY(DATE($T$7, 1, 3)) +Table1[[#This Row],[Kal uge]]* 7+Table1[[#This Row],[Uge dag]]-1,"")</f>
        <v>43535</v>
      </c>
      <c r="D79" s="47">
        <v>0.52083333333333337</v>
      </c>
      <c r="E79" s="31">
        <v>0.59375</v>
      </c>
      <c r="F79" s="5"/>
      <c r="G79" s="14" t="s">
        <v>135</v>
      </c>
      <c r="H79" s="151" t="s">
        <v>222</v>
      </c>
      <c r="I79" s="13" t="s">
        <v>38</v>
      </c>
      <c r="J79" s="14" t="s">
        <v>274</v>
      </c>
      <c r="K79" s="7"/>
      <c r="L79" s="7"/>
      <c r="M79" s="170"/>
      <c r="N79" s="7"/>
      <c r="P79" s="7">
        <f t="shared" si="5"/>
        <v>11</v>
      </c>
      <c r="Q79" s="7"/>
      <c r="R79">
        <v>1</v>
      </c>
    </row>
    <row r="80" spans="1:18" ht="15">
      <c r="A80" s="3" t="s">
        <v>150</v>
      </c>
      <c r="B80" s="3" t="str">
        <f>"Hold " &amp; Table1[[#This Row],[Dette er for hold '# (fx 1-8 eller 1)]] &amp; " " &amp; Table1[[#This Row],[Beskrivelse]]</f>
        <v>Hold 1-8 Introduktion til 5. semester</v>
      </c>
      <c r="C80" s="37">
        <f>C79</f>
        <v>43535</v>
      </c>
      <c r="D80" s="47">
        <v>0.60416666666666663</v>
      </c>
      <c r="E80" s="31">
        <v>0.63541666666666663</v>
      </c>
      <c r="F80" s="5"/>
      <c r="G80" t="s">
        <v>153</v>
      </c>
      <c r="H80" s="151" t="s">
        <v>222</v>
      </c>
      <c r="I80" s="13" t="s">
        <v>38</v>
      </c>
      <c r="J80" s="14" t="s">
        <v>267</v>
      </c>
      <c r="K80" s="7"/>
      <c r="L80" s="7"/>
      <c r="M80" s="198"/>
      <c r="N80" s="7"/>
      <c r="P80" s="7"/>
      <c r="Q80" s="7"/>
    </row>
    <row r="81" spans="1:18" s="17" customFormat="1" ht="15" customHeight="1">
      <c r="B81" s="44"/>
      <c r="C81" s="39"/>
      <c r="D81" s="33"/>
      <c r="E81" s="33"/>
      <c r="H81" s="14"/>
      <c r="I81" s="14"/>
      <c r="J81" s="7"/>
      <c r="K81" s="7"/>
      <c r="L81" s="7"/>
      <c r="M81" s="7"/>
      <c r="N81" s="7"/>
      <c r="O81"/>
      <c r="P81" s="7"/>
      <c r="Q81" s="7"/>
    </row>
    <row r="82" spans="1:18" ht="15.75">
      <c r="A82" s="165" t="s">
        <v>147</v>
      </c>
      <c r="B82" s="3" t="str">
        <f>"Hold " &amp; Table1[[#This Row],[Dette er for hold '# (fx 1-8 eller 1)]] &amp; " " &amp; Table1[[#This Row],[Beskrivelse]]</f>
        <v>Hold 1-8 Tumor Cerebri</v>
      </c>
      <c r="C82" s="37">
        <f>IF(Table1[[#This Row],[Navn]]&lt;&gt;"",DATE($T$7, 1, -2) - WEEKDAY(DATE($T$7, 1, 3)) +Table1[[#This Row],[Kal uge]]* 7+Table1[[#This Row],[Uge dag]]-1,"")</f>
        <v>43542</v>
      </c>
      <c r="D82" s="47">
        <v>0.38541666666666669</v>
      </c>
      <c r="E82" s="31">
        <v>0.41666666666666669</v>
      </c>
      <c r="F82" s="5"/>
      <c r="G82" s="14" t="s">
        <v>136</v>
      </c>
      <c r="H82" s="151" t="s">
        <v>222</v>
      </c>
      <c r="I82" s="13" t="s">
        <v>38</v>
      </c>
      <c r="J82" s="169" t="s">
        <v>336</v>
      </c>
      <c r="K82" s="7"/>
      <c r="L82" s="7"/>
      <c r="M82" s="170"/>
      <c r="N82" s="7"/>
      <c r="P82" s="7">
        <f>P76+1</f>
        <v>12</v>
      </c>
      <c r="Q82" s="7"/>
      <c r="R82">
        <v>1</v>
      </c>
    </row>
    <row r="83" spans="1:18" ht="15.75">
      <c r="A83" s="162" t="s">
        <v>416</v>
      </c>
      <c r="B83" s="49" t="str">
        <f>"Hold " &amp; Table1[[#This Row],[Dette er for hold '# (fx 1-8 eller 1)]] &amp; " " &amp; Table1[[#This Row],[Beskrivelse]]</f>
        <v>Hold 1-8 Thyreoidea og parathyreoidea</v>
      </c>
      <c r="C83" s="37">
        <f>IF(Table1[[#This Row],[Navn]]&lt;&gt;"",DATE($T$7, 1, -2) - WEEKDAY(DATE($T$7, 1, 3)) +Table1[[#This Row],[Kal uge]]* 7+Table1[[#This Row],[Uge dag]]-1,"")</f>
        <v>43542</v>
      </c>
      <c r="D83" s="47">
        <v>0.42708333333333331</v>
      </c>
      <c r="E83" s="31">
        <v>0.45833333333333331</v>
      </c>
      <c r="F83" s="5"/>
      <c r="G83" s="14" t="s">
        <v>137</v>
      </c>
      <c r="H83" s="151" t="s">
        <v>222</v>
      </c>
      <c r="I83" s="13" t="s">
        <v>38</v>
      </c>
      <c r="J83" s="169" t="s">
        <v>281</v>
      </c>
      <c r="K83" s="7"/>
      <c r="L83" s="7"/>
      <c r="M83" s="170"/>
      <c r="N83" s="7"/>
      <c r="P83" s="7">
        <f>P77+1</f>
        <v>12</v>
      </c>
      <c r="Q83" s="7"/>
      <c r="R83">
        <v>1</v>
      </c>
    </row>
    <row r="84" spans="1:18" ht="15.75">
      <c r="A84" s="164" t="s">
        <v>112</v>
      </c>
      <c r="B84" s="49" t="str">
        <f>"Hold " &amp; Table1[[#This Row],[Dette er for hold '# (fx 1-8 eller 1)]] &amp; " " &amp; Table1[[#This Row],[Beskrivelse]]</f>
        <v>Hold 1-8 Nethindens sygdomme</v>
      </c>
      <c r="C84" s="37">
        <f>IF(Table1[[#This Row],[Navn]]&lt;&gt;"",DATE($T$7, 1, -2) - WEEKDAY(DATE($T$7, 1, 3)) +Table1[[#This Row],[Kal uge]]* 7+Table1[[#This Row],[Uge dag]]-1,"")</f>
        <v>43542</v>
      </c>
      <c r="D84" s="47">
        <v>0.46875</v>
      </c>
      <c r="E84" s="31">
        <v>0.5</v>
      </c>
      <c r="F84" s="5"/>
      <c r="G84" s="201" t="s">
        <v>134</v>
      </c>
      <c r="H84" s="151" t="s">
        <v>222</v>
      </c>
      <c r="I84" s="13" t="s">
        <v>38</v>
      </c>
      <c r="J84" s="116" t="s">
        <v>357</v>
      </c>
      <c r="K84" s="7"/>
      <c r="L84" s="7"/>
      <c r="M84" s="170"/>
      <c r="N84" s="7"/>
      <c r="P84" s="7">
        <f>P78+1</f>
        <v>12</v>
      </c>
      <c r="Q84" s="7"/>
      <c r="R84">
        <v>1</v>
      </c>
    </row>
    <row r="85" spans="1:18" ht="15">
      <c r="A85" s="3" t="s">
        <v>413</v>
      </c>
      <c r="B85" s="49" t="str">
        <f>"Hold " &amp; Table1[[#This Row],[Dette er for hold '# (fx 1-8 eller 1)]] &amp; " " &amp; Table1[[#This Row],[Beskrivelse]]</f>
        <v>Hold 1-8 Medicinsk behandling af ADHD samt antidepressiv og antipsykotisk behandling af børn</v>
      </c>
      <c r="C85" s="37">
        <f>IF(Table1[[#This Row],[Navn]]&lt;&gt;"",DATE($T$7, 1, -2) - WEEKDAY(DATE($T$7, 1, 3)) +Table1[[#This Row],[Kal uge]]* 7+Table1[[#This Row],[Uge dag]]-1,"")</f>
        <v>43542</v>
      </c>
      <c r="D85" s="47">
        <v>0.52083333333333337</v>
      </c>
      <c r="E85" s="31">
        <v>0.59375</v>
      </c>
      <c r="F85" s="5"/>
      <c r="G85" s="14" t="s">
        <v>115</v>
      </c>
      <c r="H85" s="151" t="s">
        <v>222</v>
      </c>
      <c r="I85" s="13" t="s">
        <v>38</v>
      </c>
      <c r="J85" s="113" t="s">
        <v>272</v>
      </c>
      <c r="K85" s="7"/>
      <c r="L85" s="7"/>
      <c r="M85" s="170"/>
      <c r="N85" s="7"/>
      <c r="P85" s="7">
        <v>12</v>
      </c>
      <c r="Q85" s="7"/>
      <c r="R85">
        <v>1</v>
      </c>
    </row>
    <row r="86" spans="1:18" s="17" customFormat="1">
      <c r="B86" s="18"/>
      <c r="C86" s="123"/>
      <c r="D86" s="34"/>
      <c r="E86" s="34"/>
      <c r="H86" s="19"/>
      <c r="I86" s="19"/>
      <c r="M86" s="7"/>
      <c r="N86" s="7"/>
      <c r="O86"/>
      <c r="P86" s="7"/>
      <c r="Q86" s="7"/>
    </row>
    <row r="87" spans="1:18" s="17" customFormat="1" ht="15">
      <c r="A87" s="3"/>
      <c r="B87" s="55"/>
      <c r="C87" s="39"/>
      <c r="D87" s="33"/>
      <c r="E87" s="33"/>
      <c r="H87" s="14"/>
      <c r="I87" s="19"/>
      <c r="K87" s="7"/>
      <c r="L87" s="7"/>
      <c r="M87" s="7"/>
      <c r="N87" s="7"/>
      <c r="O87"/>
      <c r="P87" s="7"/>
      <c r="Q87" s="7"/>
    </row>
    <row r="88" spans="1:18" ht="15">
      <c r="A88" s="97"/>
      <c r="B88" s="125"/>
      <c r="C88" s="126"/>
      <c r="D88" s="105"/>
      <c r="E88" s="105"/>
      <c r="F88" s="101"/>
      <c r="G88" s="101"/>
      <c r="H88" s="102"/>
      <c r="I88" s="104"/>
      <c r="J88" s="103"/>
      <c r="K88" s="103"/>
      <c r="L88" s="103"/>
      <c r="M88" s="103"/>
      <c r="N88" s="103"/>
      <c r="P88" s="103"/>
      <c r="Q88" s="103"/>
      <c r="R88" s="101"/>
    </row>
    <row r="89" spans="1:18" ht="15.75">
      <c r="A89" s="162" t="s">
        <v>416</v>
      </c>
      <c r="B89" s="46" t="str">
        <f>"Hold " &amp; Table1[[#This Row],[Dette er for hold '# (fx 1-8 eller 1)]] &amp; " " &amp; Table1[[#This Row],[Beskrivelse]]</f>
        <v>Hold 9-16 Introduktion</v>
      </c>
      <c r="C89" s="39">
        <f>IF(Table1[[#This Row],[Navn]]&lt;&gt;"",DATE($T$7, 1, -2) - WEEKDAY(DATE($T$7, 1, 3)) +Table1[[#This Row],[Kal uge]]* 7+Table1[[#This Row],[Uge dag]]-1,"")</f>
        <v>43549</v>
      </c>
      <c r="D89" s="33">
        <v>0.38541666666666669</v>
      </c>
      <c r="E89" s="33">
        <v>0.41666666666666669</v>
      </c>
      <c r="F89" s="17"/>
      <c r="G89" s="14" t="s">
        <v>64</v>
      </c>
      <c r="H89" s="151" t="s">
        <v>222</v>
      </c>
      <c r="I89" s="14" t="s">
        <v>40</v>
      </c>
      <c r="J89" s="169" t="s">
        <v>278</v>
      </c>
      <c r="K89" s="7"/>
      <c r="L89" s="7"/>
      <c r="M89" s="170"/>
      <c r="N89" s="7"/>
      <c r="P89" s="7">
        <f>P82+1</f>
        <v>13</v>
      </c>
      <c r="Q89" s="7"/>
      <c r="R89">
        <v>1</v>
      </c>
    </row>
    <row r="90" spans="1:18" ht="15">
      <c r="A90" s="164" t="s">
        <v>112</v>
      </c>
      <c r="B90" s="55" t="str">
        <f>"Hold " &amp; Table1[[#This Row],[Dette er for hold '# (fx 1-8 eller 1)]] &amp; " " &amp; Table1[[#This Row],[Beskrivelse]]</f>
        <v>Hold 9-16 Introduktion til øjenfaget. Synssansen</v>
      </c>
      <c r="C90" s="39">
        <f>IF(Table1[[#This Row],[Navn]]&lt;&gt;"",DATE($T$7, 1, -2) - WEEKDAY(DATE($T$7, 1, 3)) +Table1[[#This Row],[Kal uge]]* 7+Table1[[#This Row],[Uge dag]]-1,"")</f>
        <v>43549</v>
      </c>
      <c r="D90" s="33">
        <v>0.42708333333333331</v>
      </c>
      <c r="E90" s="33">
        <v>0.45833333333333331</v>
      </c>
      <c r="F90" s="17"/>
      <c r="G90" s="186" t="s">
        <v>114</v>
      </c>
      <c r="H90" s="151" t="s">
        <v>222</v>
      </c>
      <c r="I90" s="14" t="s">
        <v>40</v>
      </c>
      <c r="J90" s="116" t="s">
        <v>357</v>
      </c>
      <c r="K90" s="7"/>
      <c r="L90" s="7"/>
      <c r="M90" s="170"/>
      <c r="N90" s="7"/>
      <c r="P90" s="7">
        <f t="shared" ref="P90:P91" si="6">P83+1</f>
        <v>13</v>
      </c>
      <c r="Q90" s="7"/>
      <c r="R90">
        <v>1</v>
      </c>
    </row>
    <row r="91" spans="1:18" ht="15">
      <c r="A91" s="163" t="s">
        <v>146</v>
      </c>
      <c r="B91" s="55" t="str">
        <f>"Hold " &amp; Table1[[#This Row],[Dette er for hold '# (fx 1-8 eller 1)]] &amp; " " &amp; Table1[[#This Row],[Beskrivelse]]</f>
        <v>Hold 9-16 Inflammatorisk hjernesygdom</v>
      </c>
      <c r="C91" s="39">
        <f>IF(Table1[[#This Row],[Navn]]&lt;&gt;"",DATE($T$7, 1, -2) - WEEKDAY(DATE($T$7, 1, 3)) +Table1[[#This Row],[Kal uge]]* 7+Table1[[#This Row],[Uge dag]]-1,"")</f>
        <v>43549</v>
      </c>
      <c r="D91" s="33">
        <v>0.46875</v>
      </c>
      <c r="E91" s="33">
        <v>0.5</v>
      </c>
      <c r="F91" s="17"/>
      <c r="G91" s="14" t="s">
        <v>113</v>
      </c>
      <c r="H91" s="151" t="s">
        <v>222</v>
      </c>
      <c r="I91" s="14" t="s">
        <v>40</v>
      </c>
      <c r="J91" s="112" t="s">
        <v>286</v>
      </c>
      <c r="K91" s="7"/>
      <c r="L91" s="7"/>
      <c r="M91" s="170"/>
      <c r="N91" s="7"/>
      <c r="P91" s="7">
        <f t="shared" si="6"/>
        <v>13</v>
      </c>
      <c r="Q91" s="7"/>
      <c r="R91">
        <v>1</v>
      </c>
    </row>
    <row r="92" spans="1:18" ht="15">
      <c r="A92" s="3" t="s">
        <v>154</v>
      </c>
      <c r="B92" s="56" t="str">
        <f>"Hold " &amp; Table1[[#This Row],[Dette er for hold '# (fx 1-8 eller 1)]] &amp; " " &amp; Table1[[#This Row],[Beskrivelse]]</f>
        <v>Hold 9-16 Samarbejde i sundhedsvæsnet</v>
      </c>
      <c r="C92" s="39">
        <f>IF(Table1[[#This Row],[Navn]]&lt;&gt;"",DATE($T$7, 1, -2) - WEEKDAY(DATE($T$7, 1, 3)) +Table1[[#This Row],[Kal uge]]* 7+Table1[[#This Row],[Uge dag]]-1,"")</f>
        <v>43549</v>
      </c>
      <c r="D92" s="33">
        <v>0.52083333333333337</v>
      </c>
      <c r="E92" s="33">
        <v>0.63541666666666663</v>
      </c>
      <c r="F92" s="17"/>
      <c r="G92" s="14" t="s">
        <v>123</v>
      </c>
      <c r="H92" s="151" t="s">
        <v>222</v>
      </c>
      <c r="I92" s="13" t="s">
        <v>40</v>
      </c>
      <c r="J92" s="113" t="s">
        <v>270</v>
      </c>
      <c r="K92" s="7"/>
      <c r="L92" s="7" t="s">
        <v>161</v>
      </c>
      <c r="M92" s="170"/>
      <c r="N92" s="7"/>
      <c r="P92" s="7">
        <v>13</v>
      </c>
      <c r="Q92" s="7"/>
      <c r="R92">
        <v>1</v>
      </c>
    </row>
    <row r="93" spans="1:18" s="17" customFormat="1" ht="15">
      <c r="A93" s="3"/>
      <c r="B93" s="55"/>
      <c r="C93" s="39"/>
      <c r="D93" s="33"/>
      <c r="E93" s="33"/>
      <c r="G93" s="9"/>
      <c r="H93" s="14"/>
      <c r="I93" s="19"/>
      <c r="J93" s="7"/>
      <c r="K93" s="7"/>
      <c r="L93" s="7"/>
      <c r="M93" s="7"/>
      <c r="N93" s="7"/>
      <c r="O93"/>
      <c r="P93" s="7"/>
      <c r="Q93" s="7"/>
    </row>
    <row r="94" spans="1:18" ht="15.75">
      <c r="A94" s="162" t="s">
        <v>416</v>
      </c>
      <c r="B94" s="46" t="str">
        <f>"Hold " &amp; Table1[[#This Row],[Dette er for hold '# (fx 1-8 eller 1)]] &amp; " " &amp; Table1[[#This Row],[Beskrivelse]]</f>
        <v>Hold 9-16 Pharynx</v>
      </c>
      <c r="C94" s="36">
        <f>IF(Table1[[#This Row],[Navn]]&lt;&gt;"",DATE($T$7, 1, -2) - WEEKDAY(DATE($T$7, 1, 3)) +Table1[[#This Row],[Kal uge]]* 7+Table1[[#This Row],[Uge dag]]-1,"")</f>
        <v>43556</v>
      </c>
      <c r="D94" s="33">
        <v>0.38541666666666669</v>
      </c>
      <c r="E94" s="33">
        <v>0.41666666666666669</v>
      </c>
      <c r="F94" s="17"/>
      <c r="G94" s="14" t="s">
        <v>117</v>
      </c>
      <c r="H94" s="151" t="s">
        <v>236</v>
      </c>
      <c r="I94" s="14" t="s">
        <v>40</v>
      </c>
      <c r="J94" s="169" t="s">
        <v>282</v>
      </c>
      <c r="K94" s="7"/>
      <c r="L94" s="7"/>
      <c r="M94" s="170"/>
      <c r="N94" s="7"/>
      <c r="P94" s="7">
        <v>14</v>
      </c>
      <c r="Q94" s="7"/>
      <c r="R94">
        <v>1</v>
      </c>
    </row>
    <row r="95" spans="1:18" ht="15.75">
      <c r="A95" s="164" t="s">
        <v>112</v>
      </c>
      <c r="B95" s="55" t="str">
        <f>"Hold " &amp; Table1[[#This Row],[Dette er for hold '# (fx 1-8 eller 1)]] &amp; " " &amp; Table1[[#This Row],[Beskrivelse]]</f>
        <v xml:space="preserve">Hold 9-16 Sygdomme i øjets hornhinde og linse </v>
      </c>
      <c r="C95" s="36">
        <f>IF(Table1[[#This Row],[Navn]]&lt;&gt;"",DATE($T$7, 1, -2) - WEEKDAY(DATE($T$7, 1, 3)) +Table1[[#This Row],[Kal uge]]* 7+Table1[[#This Row],[Uge dag]]-1,"")</f>
        <v>43556</v>
      </c>
      <c r="D95" s="33">
        <v>0.42708333333333331</v>
      </c>
      <c r="E95" s="33">
        <v>0.45833333333333331</v>
      </c>
      <c r="F95" s="17"/>
      <c r="G95" s="201" t="s">
        <v>190</v>
      </c>
      <c r="H95" s="151" t="s">
        <v>236</v>
      </c>
      <c r="I95" s="14" t="s">
        <v>40</v>
      </c>
      <c r="J95" s="113" t="s">
        <v>358</v>
      </c>
      <c r="K95" s="7"/>
      <c r="L95" s="7"/>
      <c r="M95" s="170"/>
      <c r="N95" s="7"/>
      <c r="P95" s="7">
        <v>14</v>
      </c>
      <c r="Q95" s="7"/>
      <c r="R95">
        <v>1</v>
      </c>
    </row>
    <row r="96" spans="1:18" ht="16.5" thickBot="1">
      <c r="A96" s="162" t="s">
        <v>416</v>
      </c>
      <c r="B96" s="55" t="str">
        <f>"Hold " &amp; Table1[[#This Row],[Dette er for hold '# (fx 1-8 eller 1)]] &amp; " " &amp; Table1[[#This Row],[Beskrivelse]]</f>
        <v>Hold 9-16 Mellemøre</v>
      </c>
      <c r="C96" s="36">
        <f>IF(Table1[[#This Row],[Navn]]&lt;&gt;"",DATE($T$7, 1, -2) - WEEKDAY(DATE($T$7, 1, 3)) +Table1[[#This Row],[Kal uge]]* 7+Table1[[#This Row],[Uge dag]]-1,"")</f>
        <v>43556</v>
      </c>
      <c r="D96" s="33">
        <v>0.46875</v>
      </c>
      <c r="E96" s="33">
        <v>0.5</v>
      </c>
      <c r="F96" s="17"/>
      <c r="G96" s="14" t="s">
        <v>125</v>
      </c>
      <c r="H96" s="151" t="s">
        <v>236</v>
      </c>
      <c r="I96" s="14" t="s">
        <v>40</v>
      </c>
      <c r="J96" s="167" t="s">
        <v>279</v>
      </c>
      <c r="K96" s="7"/>
      <c r="L96" s="7"/>
      <c r="M96" s="170"/>
      <c r="N96" s="7"/>
      <c r="P96" s="7">
        <v>14</v>
      </c>
      <c r="Q96" s="7"/>
      <c r="R96">
        <v>1</v>
      </c>
    </row>
    <row r="97" spans="1:18" ht="15">
      <c r="A97" s="3" t="s">
        <v>413</v>
      </c>
      <c r="B97" s="55" t="str">
        <f>"Hold " &amp; Table1[[#This Row],[Dette er for hold '# (fx 1-8 eller 1)]] &amp; " " &amp; Table1[[#This Row],[Beskrivelse]]</f>
        <v>Hold 9-16 Medicinsk behandling af psykoser</v>
      </c>
      <c r="C97" s="36">
        <f>IF(Table1[[#This Row],[Navn]]&lt;&gt;"",DATE($T$7, 1, -2) - WEEKDAY(DATE($T$7, 1, 3)) +Table1[[#This Row],[Kal uge]]* 7+Table1[[#This Row],[Uge dag]]-1,"")</f>
        <v>43556</v>
      </c>
      <c r="D97" s="33">
        <v>0.52083333333333337</v>
      </c>
      <c r="E97" s="33">
        <v>0.59375</v>
      </c>
      <c r="F97" s="17"/>
      <c r="G97" s="19" t="s">
        <v>138</v>
      </c>
      <c r="H97" s="151" t="s">
        <v>236</v>
      </c>
      <c r="I97" s="14" t="s">
        <v>40</v>
      </c>
      <c r="J97" s="14" t="s">
        <v>342</v>
      </c>
      <c r="K97" s="7"/>
      <c r="L97" s="7"/>
      <c r="M97" s="170"/>
      <c r="N97" s="7"/>
      <c r="P97" s="7">
        <v>14</v>
      </c>
      <c r="Q97" s="7"/>
      <c r="R97">
        <v>1</v>
      </c>
    </row>
    <row r="98" spans="1:18" s="17" customFormat="1" ht="15">
      <c r="B98" s="18"/>
      <c r="C98" s="39"/>
      <c r="D98" s="33"/>
      <c r="E98" s="33"/>
      <c r="H98" s="14"/>
      <c r="I98" s="19"/>
      <c r="K98" s="7"/>
      <c r="L98" s="7"/>
      <c r="M98" s="7"/>
      <c r="N98" s="7"/>
      <c r="O98"/>
      <c r="P98" s="7"/>
      <c r="Q98" s="7"/>
    </row>
    <row r="99" spans="1:18" ht="15.75">
      <c r="A99" s="162" t="s">
        <v>416</v>
      </c>
      <c r="B99" s="18" t="str">
        <f>"Hold " &amp; Table1[[#This Row],[Dette er for hold '# (fx 1-8 eller 1)]] &amp; " " &amp; Table1[[#This Row],[Beskrivelse]]</f>
        <v>Hold 9-16 Indre øre</v>
      </c>
      <c r="C99" s="39">
        <f>IF(Table1[[#This Row],[Navn]]&lt;&gt;"",DATE($T$7, 1, -2) - WEEKDAY(DATE($T$7, 1, 3)) +Table1[[#This Row],[Kal uge]]* 7+Table1[[#This Row],[Uge dag]]-1,"")</f>
        <v>43563</v>
      </c>
      <c r="D99" s="33">
        <v>0.38541666666666669</v>
      </c>
      <c r="E99" s="33">
        <v>0.41666666666666669</v>
      </c>
      <c r="F99" s="17"/>
      <c r="G99" s="14" t="s">
        <v>124</v>
      </c>
      <c r="H99" s="151" t="s">
        <v>222</v>
      </c>
      <c r="I99" s="14" t="s">
        <v>40</v>
      </c>
      <c r="J99" s="169" t="s">
        <v>279</v>
      </c>
      <c r="K99" s="7"/>
      <c r="L99" s="7"/>
      <c r="M99" s="170"/>
      <c r="N99" s="7"/>
      <c r="P99" s="7">
        <v>15</v>
      </c>
      <c r="Q99" s="7"/>
      <c r="R99">
        <v>1</v>
      </c>
    </row>
    <row r="100" spans="1:18" ht="15.75">
      <c r="A100" s="164" t="s">
        <v>112</v>
      </c>
      <c r="B100" s="18" t="str">
        <f>"Hold " &amp; Table1[[#This Row],[Dette er for hold '# (fx 1-8 eller 1)]] &amp; " " &amp; Table1[[#This Row],[Beskrivelse]]</f>
        <v>Hold 9-16 Skelen og børneoftalmologi</v>
      </c>
      <c r="C100" s="39">
        <f>IF(Table1[[#This Row],[Navn]]&lt;&gt;"",DATE($T$7, 1, -2) - WEEKDAY(DATE($T$7, 1, 3)) +Table1[[#This Row],[Kal uge]]* 7+Table1[[#This Row],[Uge dag]]-1,"")</f>
        <v>43563</v>
      </c>
      <c r="D100" s="33">
        <v>0.42708333333333331</v>
      </c>
      <c r="E100" s="33">
        <v>0.45833333333333331</v>
      </c>
      <c r="F100" s="17"/>
      <c r="G100" s="201" t="s">
        <v>131</v>
      </c>
      <c r="H100" s="151" t="s">
        <v>222</v>
      </c>
      <c r="I100" s="14" t="s">
        <v>40</v>
      </c>
      <c r="J100" s="116" t="s">
        <v>361</v>
      </c>
      <c r="K100" s="7"/>
      <c r="L100" s="7"/>
      <c r="M100" s="170"/>
      <c r="N100" s="7"/>
      <c r="P100" s="7">
        <v>15</v>
      </c>
      <c r="Q100" s="7"/>
      <c r="R100">
        <v>1</v>
      </c>
    </row>
    <row r="101" spans="1:18" ht="15">
      <c r="A101" s="163" t="s">
        <v>146</v>
      </c>
      <c r="B101" s="52" t="str">
        <f>"Hold " &amp; Table1[[#This Row],[Dette er for hold '# (fx 1-8 eller 1)]] &amp; " " &amp; Table1[[#This Row],[Beskrivelse]]</f>
        <v>Hold 9-16 Neurodegenerative sygdomme</v>
      </c>
      <c r="C101" s="39">
        <f>IF(Table1[[#This Row],[Navn]]&lt;&gt;"",DATE($T$7, 1, -2) - WEEKDAY(DATE($T$7, 1, 3)) +Table1[[#This Row],[Kal uge]]* 7+Table1[[#This Row],[Uge dag]]-1,"")</f>
        <v>43563</v>
      </c>
      <c r="D101" s="33">
        <v>0.46875</v>
      </c>
      <c r="E101" s="33">
        <v>0.5</v>
      </c>
      <c r="F101" s="17"/>
      <c r="G101" s="14" t="s">
        <v>120</v>
      </c>
      <c r="H101" s="151" t="s">
        <v>222</v>
      </c>
      <c r="I101" s="14" t="s">
        <v>40</v>
      </c>
      <c r="J101" s="112" t="s">
        <v>287</v>
      </c>
      <c r="K101" s="7"/>
      <c r="L101" s="7"/>
      <c r="M101" s="170"/>
      <c r="N101" s="7"/>
      <c r="P101" s="7">
        <v>15</v>
      </c>
      <c r="Q101" s="7"/>
      <c r="R101">
        <v>1</v>
      </c>
    </row>
    <row r="102" spans="1:18" ht="15">
      <c r="A102" s="3" t="s">
        <v>151</v>
      </c>
      <c r="B102" s="52" t="str">
        <f>"Hold " &amp; Table1[[#This Row],[Dette er for hold '# (fx 1-8 eller 1)]] &amp; " " &amp; Table1[[#This Row],[Beskrivelse]]</f>
        <v>Hold 9-16 Halvdagsseminar om forskning og 24-timers opgave</v>
      </c>
      <c r="C102" s="39">
        <f>IF(Table1[[#This Row],[Navn]]&lt;&gt;"",DATE($T$7, 1, -2) - WEEKDAY(DATE($T$7, 1, 3)) +Table1[[#This Row],[Kal uge]]* 7+Table1[[#This Row],[Uge dag]]-1,"")</f>
        <v>43563</v>
      </c>
      <c r="D102" s="33">
        <v>0.52083333333333337</v>
      </c>
      <c r="E102" s="33">
        <v>0.63541666666666663</v>
      </c>
      <c r="F102" s="17"/>
      <c r="G102" s="14" t="s">
        <v>119</v>
      </c>
      <c r="H102" s="151" t="s">
        <v>222</v>
      </c>
      <c r="I102" s="13" t="s">
        <v>40</v>
      </c>
      <c r="J102" s="113" t="s">
        <v>269</v>
      </c>
      <c r="K102" s="7"/>
      <c r="L102" s="7"/>
      <c r="M102" s="170"/>
      <c r="N102" s="7"/>
      <c r="P102" s="7">
        <v>15</v>
      </c>
      <c r="Q102" s="7"/>
      <c r="R102">
        <v>1</v>
      </c>
    </row>
    <row r="103" spans="1:18" s="17" customFormat="1" ht="15">
      <c r="A103" s="3"/>
      <c r="B103" s="52"/>
      <c r="C103" s="39"/>
      <c r="D103" s="33"/>
      <c r="E103" s="33"/>
      <c r="H103" s="14"/>
      <c r="I103" s="14"/>
      <c r="J103" s="7"/>
      <c r="K103" s="7"/>
      <c r="L103" s="7"/>
      <c r="M103" s="7"/>
      <c r="N103" s="7"/>
      <c r="O103"/>
      <c r="P103" s="7"/>
      <c r="Q103" s="7"/>
    </row>
    <row r="104" spans="1:18" ht="15.75">
      <c r="A104" s="164" t="s">
        <v>112</v>
      </c>
      <c r="B104" s="52" t="str">
        <f>"Hold " &amp; Table1[[#This Row],[Dette er for hold '# (fx 1-8 eller 1)]] &amp; " " &amp; Table1[[#This Row],[Beskrivelse]]</f>
        <v xml:space="preserve">Hold 9-16 Traumer og akut oftalmologi </v>
      </c>
      <c r="C104" s="39">
        <f>IF(Table1[[#This Row],[Navn]]&lt;&gt;"",DATE($T$7, 1, -2) - WEEKDAY(DATE($T$7, 1, 3)) +Table1[[#This Row],[Kal uge]]* 7+Table1[[#This Row],[Uge dag]]-1,"")</f>
        <v>43570</v>
      </c>
      <c r="D104" s="33">
        <v>0.38541666666666669</v>
      </c>
      <c r="E104" s="33">
        <v>0.41666666666666669</v>
      </c>
      <c r="F104" s="17"/>
      <c r="G104" s="202" t="s">
        <v>186</v>
      </c>
      <c r="H104" s="151" t="s">
        <v>222</v>
      </c>
      <c r="I104" s="14" t="s">
        <v>40</v>
      </c>
      <c r="J104" s="116" t="s">
        <v>362</v>
      </c>
      <c r="K104" s="7"/>
      <c r="L104" s="7"/>
      <c r="M104" s="170"/>
      <c r="N104" s="7"/>
      <c r="P104" s="7">
        <v>16</v>
      </c>
      <c r="Q104" s="7"/>
      <c r="R104">
        <v>1</v>
      </c>
    </row>
    <row r="105" spans="1:18" ht="15.75">
      <c r="A105" s="165" t="s">
        <v>147</v>
      </c>
      <c r="B105" s="52" t="str">
        <f>"Hold " &amp; Table1[[#This Row],[Dette er for hold '# (fx 1-8 eller 1)]] &amp; " " &amp; Table1[[#This Row],[Beskrivelse]]</f>
        <v>Hold 9-16 Blødningsapopleksi</v>
      </c>
      <c r="C105" s="39">
        <f>IF(Table1[[#This Row],[Navn]]&lt;&gt;"",DATE($T$7, 1, -2) - WEEKDAY(DATE($T$7, 1, 3)) +Table1[[#This Row],[Kal uge]]* 7+Table1[[#This Row],[Uge dag]]-1,"")</f>
        <v>43570</v>
      </c>
      <c r="D105" s="33">
        <v>0.42708333333333331</v>
      </c>
      <c r="E105" s="33">
        <v>0.45833333333333331</v>
      </c>
      <c r="F105" s="17"/>
      <c r="G105" s="14" t="s">
        <v>127</v>
      </c>
      <c r="H105" s="151" t="s">
        <v>222</v>
      </c>
      <c r="I105" s="14" t="s">
        <v>40</v>
      </c>
      <c r="J105" s="169" t="s">
        <v>334</v>
      </c>
      <c r="K105" s="7"/>
      <c r="L105" s="7"/>
      <c r="M105" s="170"/>
      <c r="N105" s="7"/>
      <c r="P105" s="7">
        <v>16</v>
      </c>
      <c r="Q105" s="7"/>
      <c r="R105">
        <v>1</v>
      </c>
    </row>
    <row r="106" spans="1:18" ht="15">
      <c r="A106" s="3" t="s">
        <v>413</v>
      </c>
      <c r="B106" s="52" t="str">
        <f>"Hold " &amp; Table1[[#This Row],[Dette er for hold '# (fx 1-8 eller 1)]] &amp; " " &amp; Table1[[#This Row],[Beskrivelse]]</f>
        <v>Hold 9-16 Medicinsk behandling af depression, angst og OCD</v>
      </c>
      <c r="C106" s="39">
        <f>IF(Table1[[#This Row],[Navn]]&lt;&gt;"",DATE($T$7, 1, -2) - WEEKDAY(DATE($T$7, 1, 3)) +Table1[[#This Row],[Kal uge]]* 7+Table1[[#This Row],[Uge dag]]-1,"")</f>
        <v>43570</v>
      </c>
      <c r="D106" s="33">
        <v>0.47916666666666669</v>
      </c>
      <c r="E106" s="33">
        <v>0.55208333333333337</v>
      </c>
      <c r="F106" s="17"/>
      <c r="G106" s="14" t="s">
        <v>135</v>
      </c>
      <c r="H106" s="151" t="s">
        <v>222</v>
      </c>
      <c r="I106" s="14" t="s">
        <v>40</v>
      </c>
      <c r="J106" s="14" t="s">
        <v>274</v>
      </c>
      <c r="K106" s="7"/>
      <c r="L106" s="7"/>
      <c r="M106" s="170"/>
      <c r="N106" s="7"/>
      <c r="P106" s="7">
        <v>16</v>
      </c>
      <c r="Q106" s="7"/>
      <c r="R106">
        <v>1</v>
      </c>
    </row>
    <row r="107" spans="1:18" s="17" customFormat="1" ht="15">
      <c r="B107" s="18"/>
      <c r="C107" s="39"/>
      <c r="D107" s="33"/>
      <c r="E107" s="33"/>
      <c r="G107"/>
      <c r="H107" s="157"/>
      <c r="I107" s="14"/>
      <c r="J107" s="14"/>
      <c r="K107" s="7"/>
      <c r="L107" s="7"/>
      <c r="M107" s="7"/>
      <c r="N107" s="7"/>
      <c r="O107"/>
      <c r="P107" s="7">
        <v>16</v>
      </c>
      <c r="Q107" s="7"/>
      <c r="R107" s="17">
        <v>1</v>
      </c>
    </row>
    <row r="108" spans="1:18" s="17" customFormat="1" ht="15">
      <c r="A108" s="3"/>
      <c r="B108" s="52"/>
      <c r="C108" s="39"/>
      <c r="D108" s="33"/>
      <c r="E108" s="33"/>
      <c r="G108" s="14"/>
      <c r="H108" s="14"/>
      <c r="I108" s="14"/>
      <c r="J108" s="7"/>
      <c r="K108" s="7"/>
      <c r="L108" s="7"/>
      <c r="M108" s="7"/>
      <c r="N108" s="7"/>
      <c r="O108"/>
      <c r="P108" s="7"/>
      <c r="Q108" s="7"/>
    </row>
    <row r="109" spans="1:18" ht="15.75">
      <c r="A109" s="162" t="s">
        <v>416</v>
      </c>
      <c r="B109" s="52" t="str">
        <f>"Hold " &amp; Table1[[#This Row],[Dette er for hold '# (fx 1-8 eller 1)]] &amp; " " &amp; Table1[[#This Row],[Beskrivelse]]</f>
        <v>Hold 9-16 Larynx og Foniatri</v>
      </c>
      <c r="C109" s="39">
        <f>IF(Table1[[#This Row],[Navn]]&lt;&gt;"",DATE($T$7, 1, -2) - WEEKDAY(DATE($T$7, 1, 3)) +Table1[[#This Row],[Kal uge]]* 7+Table1[[#This Row],[Uge dag]]-1,"")</f>
        <v>43584</v>
      </c>
      <c r="D109" s="33">
        <v>0.38541666666666669</v>
      </c>
      <c r="E109" s="33">
        <v>0.41666666666666669</v>
      </c>
      <c r="F109" s="7"/>
      <c r="G109" s="14" t="s">
        <v>129</v>
      </c>
      <c r="H109" s="151" t="s">
        <v>222</v>
      </c>
      <c r="I109" s="14" t="s">
        <v>40</v>
      </c>
      <c r="J109" s="169" t="s">
        <v>280</v>
      </c>
      <c r="K109" s="17"/>
      <c r="L109" s="17"/>
      <c r="M109" s="171"/>
      <c r="N109" s="17"/>
      <c r="P109" s="17">
        <v>18</v>
      </c>
      <c r="Q109" s="17"/>
      <c r="R109">
        <v>1</v>
      </c>
    </row>
    <row r="110" spans="1:18" ht="15.75">
      <c r="A110" s="162" t="s">
        <v>416</v>
      </c>
      <c r="B110" s="53" t="str">
        <f>"Hold " &amp; Table1[[#This Row],[Dette er for hold '# (fx 1-8 eller 1)]] &amp; " " &amp; Table1[[#This Row],[Beskrivelse]]</f>
        <v>Hold 9-16 Hoved-hals cancer</v>
      </c>
      <c r="C110" s="39">
        <f>IF(Table1[[#This Row],[Navn]]&lt;&gt;"",DATE($T$7, 1, -2) - WEEKDAY(DATE($T$7, 1, 3)) +Table1[[#This Row],[Kal uge]]* 7+Table1[[#This Row],[Uge dag]]-1,"")</f>
        <v>43584</v>
      </c>
      <c r="D110" s="33">
        <v>0.42708333333333331</v>
      </c>
      <c r="E110" s="33">
        <v>0.45833333333333331</v>
      </c>
      <c r="F110" s="17"/>
      <c r="G110" s="14" t="s">
        <v>130</v>
      </c>
      <c r="H110" s="151" t="s">
        <v>222</v>
      </c>
      <c r="I110" s="14" t="s">
        <v>40</v>
      </c>
      <c r="J110" s="169" t="s">
        <v>280</v>
      </c>
      <c r="K110" s="7"/>
      <c r="L110" s="7"/>
      <c r="M110" s="170"/>
      <c r="N110" s="7"/>
      <c r="P110" s="17">
        <v>18</v>
      </c>
      <c r="Q110" s="7"/>
      <c r="R110">
        <v>1</v>
      </c>
    </row>
    <row r="111" spans="1:18" ht="15.75">
      <c r="A111" s="164" t="s">
        <v>112</v>
      </c>
      <c r="B111" s="52" t="str">
        <f>"Hold " &amp; Table1[[#This Row],[Dette er for hold '# (fx 1-8 eller 1)]] &amp; " " &amp; Table1[[#This Row],[Beskrivelse]]</f>
        <v xml:space="preserve">Hold 9-16 Sygdomme i de eksterne øjenomgivelser </v>
      </c>
      <c r="C111" s="39">
        <f>IF(Table1[[#This Row],[Navn]]&lt;&gt;"",DATE($T$7, 1, -2) - WEEKDAY(DATE($T$7, 1, 3)) +Table1[[#This Row],[Kal uge]]* 7+Table1[[#This Row],[Uge dag]]-1,"")</f>
        <v>43584</v>
      </c>
      <c r="D111" s="33">
        <v>0.46875</v>
      </c>
      <c r="E111" s="33">
        <v>0.5</v>
      </c>
      <c r="F111" s="17"/>
      <c r="G111" s="201" t="s">
        <v>187</v>
      </c>
      <c r="H111" s="151" t="s">
        <v>222</v>
      </c>
      <c r="I111" s="14" t="s">
        <v>40</v>
      </c>
      <c r="J111" s="116" t="s">
        <v>360</v>
      </c>
      <c r="K111" s="7"/>
      <c r="L111" s="7"/>
      <c r="M111" s="170"/>
      <c r="N111" s="7"/>
      <c r="P111" s="17">
        <v>18</v>
      </c>
      <c r="Q111" s="7"/>
      <c r="R111">
        <v>1</v>
      </c>
    </row>
    <row r="112" spans="1:18" s="17" customFormat="1" ht="15">
      <c r="A112" s="60" t="s">
        <v>148</v>
      </c>
      <c r="B112" s="204" t="str">
        <f>"Hold " &amp; Table1[[#This Row],[Dette er for hold '# (fx 1-8 eller 1)]] &amp; " " &amp; Table1[[#This Row],[Beskrivelse]]</f>
        <v>Hold 9-16 Den hjælpeløse patient - OBLIGATORISK</v>
      </c>
      <c r="C112" s="205">
        <f>IF(Table1[[#This Row],[Navn]]&lt;&gt;"",DATE($T$7, 1, -2) - WEEKDAY(DATE($T$7, 1, 3)) +Table1[[#This Row],[Kal uge]]* 7+Table1[[#This Row],[Uge dag]]-1,"")</f>
        <v>43584</v>
      </c>
      <c r="D112" s="84">
        <v>0.52083333333333337</v>
      </c>
      <c r="E112" s="84">
        <v>0.63541666666666663</v>
      </c>
      <c r="F112" s="43"/>
      <c r="G112" s="83" t="s">
        <v>128</v>
      </c>
      <c r="H112" s="206" t="s">
        <v>222</v>
      </c>
      <c r="I112" s="83" t="s">
        <v>40</v>
      </c>
      <c r="J112" s="21" t="s">
        <v>271</v>
      </c>
      <c r="K112" s="7"/>
      <c r="L112" s="7"/>
      <c r="M112" s="170"/>
      <c r="N112" s="7"/>
      <c r="O112"/>
      <c r="P112" s="17">
        <v>18</v>
      </c>
      <c r="Q112" s="7"/>
      <c r="R112" s="17">
        <v>1</v>
      </c>
    </row>
    <row r="113" spans="1:18" s="17" customFormat="1" ht="15">
      <c r="B113" s="52"/>
      <c r="C113" s="39"/>
      <c r="D113" s="34"/>
      <c r="E113" s="34"/>
      <c r="F113" s="123"/>
      <c r="H113" s="14"/>
      <c r="I113" s="19"/>
      <c r="J113" s="7"/>
      <c r="K113" s="7"/>
      <c r="L113" s="7"/>
      <c r="M113" s="7"/>
      <c r="N113" s="7"/>
      <c r="O113"/>
      <c r="P113" s="7"/>
      <c r="Q113" s="7"/>
    </row>
    <row r="114" spans="1:18" ht="15.75">
      <c r="A114" s="165" t="s">
        <v>152</v>
      </c>
      <c r="B114" s="52" t="str">
        <f>"Hold " &amp; Table1[[#This Row],[Dette er for hold '# (fx 1-8 eller 1)]] &amp; " " &amp; Table1[[#This Row],[Beskrivelse]]</f>
        <v>Hold 9-16 Degenerativ rygsygdom</v>
      </c>
      <c r="C114" s="39">
        <f>IF(Table1[[#This Row],[Navn]]&lt;&gt;"",DATE($T$7, 1, -2) - WEEKDAY(DATE($T$7, 1, 3)) +Table1[[#This Row],[Kal uge]]* 7+Table1[[#This Row],[Uge dag]]-1,"")</f>
        <v>43591</v>
      </c>
      <c r="D114" s="33">
        <v>0.34375</v>
      </c>
      <c r="E114" s="33">
        <v>0.375</v>
      </c>
      <c r="F114" s="17"/>
      <c r="G114" s="14" t="s">
        <v>139</v>
      </c>
      <c r="H114" s="151" t="s">
        <v>224</v>
      </c>
      <c r="I114" s="14" t="s">
        <v>40</v>
      </c>
      <c r="J114" s="169" t="s">
        <v>337</v>
      </c>
      <c r="K114" s="7"/>
      <c r="L114" s="7"/>
      <c r="M114" s="170"/>
      <c r="N114" s="7"/>
      <c r="P114" s="7">
        <v>19</v>
      </c>
      <c r="Q114" s="7"/>
      <c r="R114">
        <v>1</v>
      </c>
    </row>
    <row r="115" spans="1:18" ht="15.75">
      <c r="A115" s="164" t="s">
        <v>112</v>
      </c>
      <c r="B115" s="52" t="str">
        <f>"Hold " &amp; Table1[[#This Row],[Dette er for hold '# (fx 1-8 eller 1)]] &amp; " " &amp; Table1[[#This Row],[Beskrivelse]]</f>
        <v xml:space="preserve">Hold 9-16 Glaukom og uveitis </v>
      </c>
      <c r="C115" s="39">
        <f>IF(Table1[[#This Row],[Navn]]&lt;&gt;"",DATE($T$7, 1, -2) - WEEKDAY(DATE($T$7, 1, 3)) +Table1[[#This Row],[Kal uge]]* 7+Table1[[#This Row],[Uge dag]]-1,"")</f>
        <v>43591</v>
      </c>
      <c r="D115" s="33">
        <v>0.38541666666666669</v>
      </c>
      <c r="E115" s="33">
        <v>0.41666666666666669</v>
      </c>
      <c r="F115" s="17"/>
      <c r="G115" s="202" t="s">
        <v>191</v>
      </c>
      <c r="H115" s="151" t="s">
        <v>224</v>
      </c>
      <c r="I115" s="14" t="s">
        <v>40</v>
      </c>
      <c r="J115" s="7" t="s">
        <v>359</v>
      </c>
      <c r="K115" s="7"/>
      <c r="L115" s="7"/>
      <c r="M115" s="170"/>
      <c r="N115" s="7"/>
      <c r="P115" s="7">
        <v>19</v>
      </c>
      <c r="Q115" s="7"/>
      <c r="R115">
        <v>1</v>
      </c>
    </row>
    <row r="116" spans="1:18" ht="15">
      <c r="A116" s="163" t="s">
        <v>111</v>
      </c>
      <c r="B116" s="52" t="str">
        <f>"Hold " &amp; Table1[[#This Row],[Dette er for hold '# (fx 1-8 eller 1)]] &amp; " " &amp; Table1[[#This Row],[Beskrivelse]]</f>
        <v>Hold 9-16 Apopleksi</v>
      </c>
      <c r="C116" s="39">
        <f>IF(Table1[[#This Row],[Navn]]&lt;&gt;"",DATE($T$7, 1, -2) - WEEKDAY(DATE($T$7, 1, 3)) +Table1[[#This Row],[Kal uge]]* 7+Table1[[#This Row],[Uge dag]]-1,"")</f>
        <v>43591</v>
      </c>
      <c r="D116" s="33">
        <v>0.42708333333333331</v>
      </c>
      <c r="E116" s="33">
        <v>0.45833333333333331</v>
      </c>
      <c r="F116" s="17"/>
      <c r="G116" s="14" t="s">
        <v>264</v>
      </c>
      <c r="H116" s="151" t="s">
        <v>224</v>
      </c>
      <c r="I116" s="14" t="s">
        <v>40</v>
      </c>
      <c r="J116" s="112" t="s">
        <v>288</v>
      </c>
      <c r="K116" s="7"/>
      <c r="L116" s="7"/>
      <c r="M116" s="170"/>
      <c r="N116" s="7"/>
      <c r="P116" s="7">
        <v>19</v>
      </c>
      <c r="Q116" s="7"/>
      <c r="R116">
        <v>1</v>
      </c>
    </row>
    <row r="117" spans="1:18" ht="15">
      <c r="A117" s="3" t="s">
        <v>413</v>
      </c>
      <c r="B117" s="52" t="str">
        <f>"Hold " &amp; Table1[[#This Row],[Dette er for hold '# (fx 1-8 eller 1)]] &amp; " " &amp; Table1[[#This Row],[Beskrivelse]]</f>
        <v>Hold 9-16 Medicinsk behandling af unipolar og bipolar sygdom inkl. akut manubehandling</v>
      </c>
      <c r="C117" s="39">
        <f>IF(Table1[[#This Row],[Navn]]&lt;&gt;"",DATE($T$7, 1, -2) - WEEKDAY(DATE($T$7, 1, 3)) +Table1[[#This Row],[Kal uge]]* 7+Table1[[#This Row],[Uge dag]]-1,"")</f>
        <v>43591</v>
      </c>
      <c r="D117" s="33">
        <v>0.47916666666666669</v>
      </c>
      <c r="E117" s="33">
        <v>0.55208333333333337</v>
      </c>
      <c r="F117" s="17"/>
      <c r="G117" s="14" t="s">
        <v>140</v>
      </c>
      <c r="H117" s="151" t="s">
        <v>224</v>
      </c>
      <c r="I117" s="13" t="s">
        <v>40</v>
      </c>
      <c r="J117" s="14" t="s">
        <v>275</v>
      </c>
      <c r="K117" s="7"/>
      <c r="L117" s="7"/>
      <c r="M117" s="170"/>
      <c r="N117" s="7"/>
      <c r="P117" s="7">
        <v>19</v>
      </c>
      <c r="Q117" s="7"/>
      <c r="R117">
        <v>1</v>
      </c>
    </row>
    <row r="118" spans="1:18" s="17" customFormat="1" ht="15">
      <c r="A118" s="3"/>
      <c r="B118" s="54"/>
      <c r="C118" s="20"/>
      <c r="D118" s="8"/>
      <c r="E118" s="33"/>
      <c r="F118" s="7"/>
      <c r="G118" s="14"/>
      <c r="H118" s="14"/>
      <c r="I118" s="14"/>
      <c r="O118"/>
    </row>
    <row r="119" spans="1:18" ht="15" customHeight="1">
      <c r="A119" s="165" t="s">
        <v>147</v>
      </c>
      <c r="B119" s="53" t="str">
        <f>"Hold " &amp; Table1[[#This Row],[Dette er for hold '# (fx 1-8 eller 1)]] &amp; " " &amp; Table1[[#This Row],[Beskrivelse]]</f>
        <v>Hold 9-16 Hovedtraumer</v>
      </c>
      <c r="C119" s="39">
        <f>IF(Table1[[#This Row],[Navn]]&lt;&gt;"",DATE($T$7, 1, -2) - WEEKDAY(DATE($T$7, 1, 3)) +Table1[[#This Row],[Kal uge]]* 7+Table1[[#This Row],[Uge dag]]-1,"")</f>
        <v>43598</v>
      </c>
      <c r="D119" s="33">
        <v>0.38541666666666669</v>
      </c>
      <c r="E119" s="33">
        <v>0.41666666666666669</v>
      </c>
      <c r="F119" s="17"/>
      <c r="G119" s="14" t="s">
        <v>133</v>
      </c>
      <c r="H119" s="151" t="s">
        <v>222</v>
      </c>
      <c r="I119" s="14" t="s">
        <v>40</v>
      </c>
      <c r="J119" s="169" t="s">
        <v>336</v>
      </c>
      <c r="K119" s="7"/>
      <c r="L119" s="7"/>
      <c r="M119" s="170"/>
      <c r="N119" s="7"/>
      <c r="P119" s="7">
        <v>20</v>
      </c>
      <c r="Q119" s="7"/>
      <c r="R119">
        <v>1</v>
      </c>
    </row>
    <row r="120" spans="1:18" ht="15.75">
      <c r="A120" s="164" t="s">
        <v>112</v>
      </c>
      <c r="B120" s="52" t="str">
        <f>"Hold " &amp; Table1[[#This Row],[Dette er for hold '# (fx 1-8 eller 1)]] &amp; " " &amp; Table1[[#This Row],[Beskrivelse]]</f>
        <v xml:space="preserve">Hold 9-16 Okulær onkologi </v>
      </c>
      <c r="C120" s="39">
        <f>IF(Table1[[#This Row],[Navn]]&lt;&gt;"",DATE($T$7, 1, -2) - WEEKDAY(DATE($T$7, 1, 3)) +Table1[[#This Row],[Kal uge]]* 7+Table1[[#This Row],[Uge dag]]-1,"")</f>
        <v>43598</v>
      </c>
      <c r="D120" s="33">
        <v>0.42708333333333331</v>
      </c>
      <c r="E120" s="33">
        <v>0.45833333333333331</v>
      </c>
      <c r="F120" s="17"/>
      <c r="G120" s="203" t="s">
        <v>189</v>
      </c>
      <c r="H120" s="151" t="s">
        <v>222</v>
      </c>
      <c r="I120" s="14" t="s">
        <v>40</v>
      </c>
      <c r="J120" s="116" t="s">
        <v>364</v>
      </c>
      <c r="K120" s="7"/>
      <c r="L120" s="7"/>
      <c r="M120" s="170"/>
      <c r="N120" s="7"/>
      <c r="P120" s="7">
        <v>20</v>
      </c>
      <c r="Q120" s="7"/>
      <c r="R120">
        <v>1</v>
      </c>
    </row>
    <row r="121" spans="1:18" ht="16.5" thickBot="1">
      <c r="A121" s="162" t="s">
        <v>416</v>
      </c>
      <c r="B121" s="52" t="str">
        <f>"Hold " &amp; Table1[[#This Row],[Dette er for hold '# (fx 1-8 eller 1)]] &amp; " " &amp; Table1[[#This Row],[Beskrivelse]]</f>
        <v>Hold 9-16 Næse-bihuler</v>
      </c>
      <c r="C121" s="39">
        <f>IF(Table1[[#This Row],[Navn]]&lt;&gt;"",DATE($T$7, 1, -2) - WEEKDAY(DATE($T$7, 1, 3)) +Table1[[#This Row],[Kal uge]]* 7+Table1[[#This Row],[Uge dag]]-1,"")</f>
        <v>43598</v>
      </c>
      <c r="D121" s="33">
        <v>0.46875</v>
      </c>
      <c r="E121" s="33">
        <v>0.5</v>
      </c>
      <c r="F121" s="17"/>
      <c r="G121" s="114" t="s">
        <v>116</v>
      </c>
      <c r="H121" s="151" t="s">
        <v>222</v>
      </c>
      <c r="I121" s="14" t="s">
        <v>40</v>
      </c>
      <c r="J121" s="166" t="s">
        <v>283</v>
      </c>
      <c r="K121" s="7"/>
      <c r="L121" s="7"/>
      <c r="M121" s="170"/>
      <c r="N121" s="7"/>
      <c r="P121" s="7">
        <v>20</v>
      </c>
      <c r="Q121" s="7"/>
      <c r="R121">
        <v>1</v>
      </c>
    </row>
    <row r="122" spans="1:18" ht="15">
      <c r="A122" s="3" t="s">
        <v>413</v>
      </c>
      <c r="B122" s="52" t="str">
        <f>"Hold " &amp; Table1[[#This Row],[Dette er for hold '# (fx 1-8 eller 1)]] &amp; " " &amp; Table1[[#This Row],[Beskrivelse]]</f>
        <v>Hold 9-16 Medicinsk behandling af ADHD samt antidepressiv og antipsykotisk behandling af børn</v>
      </c>
      <c r="C122" s="39">
        <f>IF(Table1[[#This Row],[Navn]]&lt;&gt;"",DATE($T$7, 1, -2) - WEEKDAY(DATE($T$7, 1, 3)) +Table1[[#This Row],[Kal uge]]* 7+Table1[[#This Row],[Uge dag]]-1,"")</f>
        <v>43598</v>
      </c>
      <c r="D122" s="33">
        <v>0.52083333333333337</v>
      </c>
      <c r="E122" s="33">
        <v>0.59375</v>
      </c>
      <c r="F122" s="17"/>
      <c r="G122" s="14" t="s">
        <v>115</v>
      </c>
      <c r="H122" s="151" t="s">
        <v>222</v>
      </c>
      <c r="I122" s="13" t="s">
        <v>40</v>
      </c>
      <c r="J122" s="113" t="s">
        <v>272</v>
      </c>
      <c r="K122" s="7"/>
      <c r="L122" s="7"/>
      <c r="M122" s="170"/>
      <c r="N122" s="7"/>
      <c r="P122" s="7">
        <v>20</v>
      </c>
      <c r="Q122" s="7"/>
      <c r="R122">
        <v>1</v>
      </c>
    </row>
    <row r="123" spans="1:18" s="17" customFormat="1" ht="15">
      <c r="A123" s="3"/>
      <c r="B123" s="52"/>
      <c r="C123" s="39"/>
      <c r="D123" s="33"/>
      <c r="E123" s="33"/>
      <c r="G123" s="19"/>
      <c r="H123" s="14"/>
      <c r="I123" s="14"/>
      <c r="J123" s="7"/>
      <c r="K123" s="7"/>
      <c r="L123" s="7"/>
      <c r="M123" s="7"/>
      <c r="N123" s="7"/>
      <c r="O123"/>
      <c r="P123" s="7"/>
      <c r="Q123" s="7"/>
    </row>
    <row r="124" spans="1:18" ht="16.5" thickBot="1">
      <c r="A124" s="165" t="s">
        <v>147</v>
      </c>
      <c r="B124" s="52" t="str">
        <f>"Hold " &amp; Table1[[#This Row],[Dette er for hold '# (fx 1-8 eller 1)]] &amp; " " &amp; Table1[[#This Row],[Beskrivelse]]</f>
        <v>Hold 9-16 Tumor cerebri</v>
      </c>
      <c r="C124" s="39">
        <f>IF(Table1[[#This Row],[Navn]]&lt;&gt;"",DATE($T$7, 1, -2) - WEEKDAY(DATE($T$7, 1, 3)) +Table1[[#This Row],[Kal uge]]* 7+Table1[[#This Row],[Uge dag]]-1,"")</f>
        <v>43605</v>
      </c>
      <c r="D124" s="33">
        <v>0.38541666666666669</v>
      </c>
      <c r="E124" s="33">
        <v>0.41666666666666669</v>
      </c>
      <c r="F124" s="17"/>
      <c r="G124" s="19" t="s">
        <v>141</v>
      </c>
      <c r="H124" s="151" t="s">
        <v>222</v>
      </c>
      <c r="I124" s="14" t="s">
        <v>40</v>
      </c>
      <c r="J124" s="167" t="s">
        <v>336</v>
      </c>
      <c r="K124" s="7"/>
      <c r="L124" s="7"/>
      <c r="M124" s="170"/>
      <c r="N124" s="7"/>
      <c r="P124" s="7">
        <v>21</v>
      </c>
      <c r="Q124" s="7"/>
      <c r="R124">
        <v>1</v>
      </c>
    </row>
    <row r="125" spans="1:18" ht="15.75">
      <c r="A125" s="162" t="s">
        <v>416</v>
      </c>
      <c r="B125" s="52" t="str">
        <f>"Hold " &amp; Table1[[#This Row],[Dette er for hold '# (fx 1-8 eller 1)]] &amp; " " &amp; Table1[[#This Row],[Beskrivelse]]</f>
        <v>Hold 9-16 Thyreoidea og parathyreoidea</v>
      </c>
      <c r="C125" s="39">
        <f>IF(Table1[[#This Row],[Navn]]&lt;&gt;"",DATE($T$7, 1, -2) - WEEKDAY(DATE($T$7, 1, 3)) +Table1[[#This Row],[Kal uge]]* 7+Table1[[#This Row],[Uge dag]]-1,"")</f>
        <v>43605</v>
      </c>
      <c r="D125" s="33">
        <v>0.42708333333333331</v>
      </c>
      <c r="E125" s="33">
        <v>0.45833333333333331</v>
      </c>
      <c r="F125" s="17"/>
      <c r="G125" s="19" t="s">
        <v>137</v>
      </c>
      <c r="H125" s="151" t="s">
        <v>222</v>
      </c>
      <c r="I125" s="14" t="s">
        <v>40</v>
      </c>
      <c r="J125" s="169" t="s">
        <v>281</v>
      </c>
      <c r="K125" s="7"/>
      <c r="L125" s="7"/>
      <c r="M125" s="170"/>
      <c r="N125" s="7"/>
      <c r="P125" s="7">
        <v>21</v>
      </c>
      <c r="Q125" s="7"/>
      <c r="R125">
        <v>1</v>
      </c>
    </row>
    <row r="126" spans="1:18" ht="15.75">
      <c r="A126" s="164" t="s">
        <v>112</v>
      </c>
      <c r="B126" s="52" t="str">
        <f>"Hold " &amp; Table1[[#This Row],[Dette er for hold '# (fx 1-8 eller 1)]] &amp; " " &amp; Table1[[#This Row],[Beskrivelse]]</f>
        <v xml:space="preserve">Hold 9-16 Nethindens sygdomme </v>
      </c>
      <c r="C126" s="39">
        <f>IF(Table1[[#This Row],[Navn]]&lt;&gt;"",DATE($T$7, 1, -2) - WEEKDAY(DATE($T$7, 1, 3)) +Table1[[#This Row],[Kal uge]]* 7+Table1[[#This Row],[Uge dag]]-1,"")</f>
        <v>43605</v>
      </c>
      <c r="D126" s="33">
        <v>0.46875</v>
      </c>
      <c r="E126" s="33">
        <v>0.5</v>
      </c>
      <c r="F126" s="17"/>
      <c r="G126" s="202" t="s">
        <v>192</v>
      </c>
      <c r="H126" s="151" t="s">
        <v>222</v>
      </c>
      <c r="I126" s="14" t="s">
        <v>40</v>
      </c>
      <c r="J126" s="116" t="s">
        <v>357</v>
      </c>
      <c r="K126" s="7"/>
      <c r="L126" s="7"/>
      <c r="M126" s="170"/>
      <c r="N126" s="7"/>
      <c r="P126" s="7">
        <v>21</v>
      </c>
      <c r="Q126" s="7"/>
      <c r="R126">
        <v>1</v>
      </c>
    </row>
    <row r="127" spans="1:18" ht="15">
      <c r="A127" s="3" t="s">
        <v>413</v>
      </c>
      <c r="B127" s="53" t="str">
        <f>"Hold " &amp; Table1[[#This Row],[Dette er for hold '# (fx 1-8 eller 1)]] &amp; " " &amp; Table1[[#This Row],[Beskrivelse]]</f>
        <v>Hold 9-16 Toksikologi, forgiftninger og misbrug</v>
      </c>
      <c r="C127" s="50">
        <f>IF(Table1[[#This Row],[Navn]]&lt;&gt;"",DATE($T$7, 1, -2) - WEEKDAY(DATE($T$7, 1, 3)) +Table1[[#This Row],[Kal uge]]* 7+Table1[[#This Row],[Uge dag]]-1,"")</f>
        <v>43605</v>
      </c>
      <c r="D127" s="51">
        <v>0.52083333333333337</v>
      </c>
      <c r="E127" s="51">
        <v>0.59375</v>
      </c>
      <c r="F127" s="7"/>
      <c r="G127" s="19" t="s">
        <v>132</v>
      </c>
      <c r="H127" s="151" t="s">
        <v>222</v>
      </c>
      <c r="I127" s="13" t="s">
        <v>40</v>
      </c>
      <c r="J127" s="14" t="s">
        <v>273</v>
      </c>
      <c r="K127" s="17"/>
      <c r="L127" s="17"/>
      <c r="M127" s="171"/>
      <c r="N127" s="17"/>
      <c r="P127" s="7">
        <v>21</v>
      </c>
      <c r="Q127" s="17"/>
      <c r="R127">
        <v>1</v>
      </c>
    </row>
    <row r="128" spans="1:18" s="17" customFormat="1" ht="15">
      <c r="A128" s="3" t="s">
        <v>150</v>
      </c>
      <c r="B128" s="52" t="str">
        <f>"Hold " &amp; Table1[[#This Row],[Dette er for hold '# (fx 1-8 eller 1)]] &amp; " " &amp; Table1[[#This Row],[Beskrivelse]]</f>
        <v>Hold 9-16 Introduktion til 5. semester</v>
      </c>
      <c r="C128" s="50">
        <f>IF(Table1[[#This Row],[Navn]]&lt;&gt;"",DATE($T$7, 1, -2) - WEEKDAY(DATE($T$7, 1, 3)) +Table1[[#This Row],[Kal uge]]* 7+Table1[[#This Row],[Uge dag]]-1,"")</f>
        <v>43605</v>
      </c>
      <c r="D128" s="31">
        <v>0.60416666666666663</v>
      </c>
      <c r="E128" s="31">
        <v>0.63541666666666663</v>
      </c>
      <c r="G128" t="s">
        <v>153</v>
      </c>
      <c r="H128" s="151" t="s">
        <v>222</v>
      </c>
      <c r="I128" s="13" t="s">
        <v>40</v>
      </c>
      <c r="J128" s="14" t="s">
        <v>267</v>
      </c>
      <c r="K128" s="7"/>
      <c r="L128" s="7"/>
      <c r="M128" s="171"/>
      <c r="N128" s="7"/>
      <c r="O128"/>
      <c r="P128" s="7">
        <v>21</v>
      </c>
      <c r="Q128" s="7"/>
      <c r="R128" s="17">
        <v>1</v>
      </c>
    </row>
    <row r="129" spans="1:18" s="17" customFormat="1" ht="15">
      <c r="A129" s="49"/>
      <c r="B129" s="12"/>
      <c r="C129" s="86"/>
      <c r="D129" s="31"/>
      <c r="E129" s="31"/>
      <c r="G129" s="14"/>
      <c r="H129" s="14"/>
      <c r="I129" s="14"/>
      <c r="J129" s="7"/>
      <c r="K129" s="7"/>
      <c r="L129" s="7"/>
      <c r="M129" s="7"/>
      <c r="N129" s="7"/>
      <c r="O129"/>
      <c r="P129" s="7"/>
      <c r="Q129" s="7"/>
    </row>
    <row r="130" spans="1:18" s="17" customFormat="1" ht="15">
      <c r="A130" s="3"/>
      <c r="B130" s="52"/>
      <c r="C130" s="39"/>
      <c r="D130" s="33"/>
      <c r="E130" s="33"/>
      <c r="G130" s="19"/>
      <c r="H130" s="14"/>
      <c r="I130" s="19"/>
      <c r="J130" s="7"/>
      <c r="K130" s="7"/>
      <c r="L130" s="7"/>
      <c r="M130" s="7"/>
      <c r="N130" s="7"/>
      <c r="O130"/>
      <c r="P130" s="127"/>
      <c r="Q130" s="127"/>
      <c r="R130" s="128"/>
    </row>
    <row r="131" spans="1:18" ht="15">
      <c r="A131" s="162" t="s">
        <v>156</v>
      </c>
      <c r="B131" s="18" t="str">
        <f>"Hold " &amp; Table1[[#This Row],[Dette er for hold '# (fx 1-8 eller 1)]] &amp; " " &amp; Table1[[#This Row],[Beskrivelse]]</f>
        <v>Hold 1-16 ØNH Spørgetime</v>
      </c>
      <c r="C131" s="39">
        <f>IF(Table1[[#This Row],[Navn]]&lt;&gt;"",DATE($T$7, 1, -2) - WEEKDAY(DATE($T$7, 1, 3)) +Table1[[#This Row],[Kal uge]]* 7+Table1[[#This Row],[Uge dag]]-1,"")</f>
        <v>43623</v>
      </c>
      <c r="D131" s="33">
        <v>0.58333333333333337</v>
      </c>
      <c r="E131" s="33">
        <v>0.625</v>
      </c>
      <c r="F131" s="17"/>
      <c r="G131" s="19" t="s">
        <v>42</v>
      </c>
      <c r="H131" s="151" t="s">
        <v>311</v>
      </c>
      <c r="I131" s="19" t="s">
        <v>41</v>
      </c>
      <c r="J131" s="7" t="s">
        <v>276</v>
      </c>
      <c r="K131" s="7"/>
      <c r="L131" s="7"/>
      <c r="M131" s="21" t="s">
        <v>300</v>
      </c>
      <c r="N131" s="7"/>
      <c r="P131" s="127">
        <v>23</v>
      </c>
      <c r="Q131" s="127"/>
      <c r="R131" s="128">
        <v>5</v>
      </c>
    </row>
    <row r="132" spans="1:18" ht="15">
      <c r="A132" s="165" t="s">
        <v>156</v>
      </c>
      <c r="B132" s="18" t="str">
        <f>"Hold " &amp; Table1[[#This Row],[Dette er for hold '# (fx 1-8 eller 1)]] &amp; " " &amp; Table1[[#This Row],[Beskrivelse]]</f>
        <v>Hold 1-16 Neurokirurgisk spørgetime</v>
      </c>
      <c r="C132" s="39">
        <f>IF(Table1[[#This Row],[Navn]]&lt;&gt;"",DATE($T$7, 1, -2) - WEEKDAY(DATE($T$7, 1, 3)) +Table1[[#This Row],[Kal uge]]* 7+Table1[[#This Row],[Uge dag]]-1,"")</f>
        <v>43612</v>
      </c>
      <c r="D132" s="33">
        <v>0.41666666666666669</v>
      </c>
      <c r="E132" s="33">
        <v>0.45833333333333331</v>
      </c>
      <c r="F132" s="17"/>
      <c r="G132" t="s">
        <v>143</v>
      </c>
      <c r="H132" s="151" t="s">
        <v>311</v>
      </c>
      <c r="I132" s="19" t="s">
        <v>41</v>
      </c>
      <c r="J132" s="7" t="s">
        <v>277</v>
      </c>
      <c r="K132" s="7"/>
      <c r="L132" s="7"/>
      <c r="M132" s="170"/>
      <c r="N132" s="7"/>
      <c r="P132" s="127">
        <v>22</v>
      </c>
      <c r="Q132" s="127"/>
      <c r="R132" s="128">
        <v>1</v>
      </c>
    </row>
    <row r="133" spans="1:18" ht="15">
      <c r="A133" t="s">
        <v>157</v>
      </c>
      <c r="B133" s="18" t="str">
        <f>"Hold " &amp; Table1[[#This Row],[Dette er for hold '# (fx 1-8 eller 1)]] &amp; " " &amp; Table1[[#This Row],[Beskrivelse]]</f>
        <v>Hold 1-16 Mundtlig evaluering</v>
      </c>
      <c r="C133" s="39">
        <f>IF(Table1[[#This Row],[Navn]]&lt;&gt;"",DATE($T$7, 1, -2) - WEEKDAY(DATE($T$7, 1, 3)) +Table1[[#This Row],[Kal uge]]* 7+Table1[[#This Row],[Uge dag]]-1,"")</f>
        <v>43612</v>
      </c>
      <c r="D133" s="33">
        <v>0.45833333333333331</v>
      </c>
      <c r="E133" s="33">
        <v>0.48958333333333331</v>
      </c>
      <c r="F133" s="17"/>
      <c r="G133" t="s">
        <v>343</v>
      </c>
      <c r="H133" s="151" t="s">
        <v>311</v>
      </c>
      <c r="I133" s="14" t="s">
        <v>41</v>
      </c>
      <c r="J133" t="s">
        <v>344</v>
      </c>
      <c r="K133" s="7"/>
      <c r="L133" s="7"/>
      <c r="M133" s="170"/>
      <c r="N133" s="7"/>
      <c r="P133" s="127">
        <v>22</v>
      </c>
      <c r="Q133" s="127"/>
      <c r="R133" s="128">
        <v>1</v>
      </c>
    </row>
    <row r="134" spans="1:18" ht="15">
      <c r="A134" s="163" t="s">
        <v>156</v>
      </c>
      <c r="B134" s="18" t="str">
        <f>"Hold " &amp; Table1[[#This Row],[Dette er for hold '# (fx 1-8 eller 1)]] &amp; " " &amp; Table1[[#This Row],[Beskrivelse]]</f>
        <v>Hold 1-16 Neurologisk spørgetime</v>
      </c>
      <c r="C134" s="39">
        <f>IF(Table1[[#This Row],[Navn]]&lt;&gt;"",DATE($T$7, 1, -2) - WEEKDAY(DATE($T$7, 1, 3)) +Table1[[#This Row],[Kal uge]]* 7+Table1[[#This Row],[Uge dag]]-1,"")</f>
        <v>43612</v>
      </c>
      <c r="D134" s="33">
        <v>0.5</v>
      </c>
      <c r="E134" s="33">
        <v>0.53125</v>
      </c>
      <c r="F134" s="17"/>
      <c r="G134" t="s">
        <v>142</v>
      </c>
      <c r="H134" s="151" t="s">
        <v>311</v>
      </c>
      <c r="I134" s="19" t="s">
        <v>41</v>
      </c>
      <c r="J134" s="7" t="s">
        <v>155</v>
      </c>
      <c r="K134" s="7"/>
      <c r="L134" s="7"/>
      <c r="M134" s="170"/>
      <c r="N134" s="7"/>
      <c r="P134" s="127">
        <v>22</v>
      </c>
      <c r="Q134" s="127"/>
      <c r="R134" s="128">
        <v>1</v>
      </c>
    </row>
    <row r="135" spans="1:18" ht="15">
      <c r="A135" s="3" t="s">
        <v>185</v>
      </c>
      <c r="B135" s="18" t="str">
        <f>"Hold " &amp; Table1[[#This Row],[Dette er for hold '# (fx 1-8 eller 1)]] &amp; " " &amp; Table1[[#This Row],[Beskrivelse]]</f>
        <v>Hold 1-16 ITX Flex til eksamen</v>
      </c>
      <c r="C135" s="39">
        <f>IF(Table1[[#This Row],[Navn]]&lt;&gt;"",DATE($T$7, 1, -2) - WEEKDAY(DATE($T$7, 1, 3)) +Table1[[#This Row],[Kal uge]]* 7+Table1[[#This Row],[Uge dag]]-1,"")</f>
        <v>43612</v>
      </c>
      <c r="D135" s="31">
        <v>0.53125</v>
      </c>
      <c r="E135" s="31">
        <v>0.5625</v>
      </c>
      <c r="F135" s="123"/>
      <c r="G135" t="s">
        <v>184</v>
      </c>
      <c r="H135" s="151" t="s">
        <v>311</v>
      </c>
      <c r="I135" s="19" t="s">
        <v>41</v>
      </c>
      <c r="J135" s="7" t="s">
        <v>183</v>
      </c>
      <c r="K135" s="7"/>
      <c r="L135" s="7"/>
      <c r="M135" s="170"/>
      <c r="N135" s="7"/>
      <c r="P135" s="127">
        <v>22</v>
      </c>
      <c r="Q135" s="127"/>
      <c r="R135" s="128">
        <v>1</v>
      </c>
    </row>
    <row r="136" spans="1:18" ht="15">
      <c r="A136" s="3" t="s">
        <v>43</v>
      </c>
      <c r="B136" s="18" t="str">
        <f>"Hold " &amp; Table1[[#This Row],[Dette er for hold '# (fx 1-8 eller 1)]] &amp; " " &amp; Table1[[#This Row],[Beskrivelse]]</f>
        <v>Hold 1-16 Start på 24-timers opgave</v>
      </c>
      <c r="C136" s="39">
        <f>IF(Table1[[#This Row],[Navn]]&lt;&gt;"",DATE($T$7, 1, -2) - WEEKDAY(DATE($T$7, 1, 3)) +Table1[[#This Row],[Kal uge]]* 7+Table1[[#This Row],[Uge dag]]-1,"")</f>
        <v>43613</v>
      </c>
      <c r="D136" s="33">
        <v>0.33333333333333331</v>
      </c>
      <c r="E136" s="33">
        <v>0.33333333333333331</v>
      </c>
      <c r="F136" s="40">
        <f>Table1[[#This Row],[Start Dato]]+1</f>
        <v>43614</v>
      </c>
      <c r="G136" s="19" t="s">
        <v>144</v>
      </c>
      <c r="H136" s="143"/>
      <c r="I136" s="19" t="s">
        <v>41</v>
      </c>
      <c r="J136" s="7" t="s">
        <v>44</v>
      </c>
      <c r="K136" s="7"/>
      <c r="L136" s="7"/>
      <c r="M136" s="170"/>
      <c r="N136" s="7"/>
      <c r="P136" s="127">
        <v>22</v>
      </c>
      <c r="Q136" s="127"/>
      <c r="R136" s="128">
        <v>2</v>
      </c>
    </row>
    <row r="137" spans="1:18" s="221" customFormat="1" ht="15" customHeight="1">
      <c r="A137" s="217" t="s">
        <v>374</v>
      </c>
      <c r="B137" s="218" t="str">
        <f>"Hold " &amp; Table1[[#This Row],[Dette er for hold '# (fx 1-8 eller 1)]] &amp; " " &amp; Table1[[#This Row],[Beskrivelse]]</f>
        <v>Hold 1-16 TEST</v>
      </c>
      <c r="C137" s="219">
        <v>43666</v>
      </c>
      <c r="D137" s="220">
        <v>0.33333333333333331</v>
      </c>
      <c r="E137" s="220">
        <v>0.83333333333333337</v>
      </c>
      <c r="G137" s="221" t="s">
        <v>374</v>
      </c>
      <c r="H137" s="222" t="s">
        <v>374</v>
      </c>
      <c r="I137" s="223" t="s">
        <v>41</v>
      </c>
      <c r="J137" s="224" t="s">
        <v>374</v>
      </c>
      <c r="K137" s="224"/>
      <c r="L137" s="224"/>
      <c r="M137" s="224"/>
      <c r="N137" s="224"/>
      <c r="O137"/>
      <c r="P137" s="225"/>
      <c r="Q137" s="225"/>
      <c r="R137" s="226"/>
    </row>
    <row r="138" spans="1:18" s="17" customFormat="1" ht="20.25" customHeight="1">
      <c r="A138" s="3"/>
      <c r="B138" s="159" t="s">
        <v>45</v>
      </c>
      <c r="C138" s="20"/>
      <c r="D138" s="8"/>
      <c r="E138" s="33"/>
      <c r="F138" s="7"/>
      <c r="G138" s="7"/>
      <c r="H138" s="14"/>
      <c r="I138" s="14"/>
      <c r="O138"/>
    </row>
    <row r="139" spans="1:18" s="17" customFormat="1" ht="15">
      <c r="A139" s="3"/>
      <c r="B139" s="4"/>
      <c r="C139" s="39"/>
      <c r="D139" s="33"/>
      <c r="E139" s="33"/>
      <c r="H139" s="19" t="s">
        <v>159</v>
      </c>
      <c r="I139" s="14"/>
      <c r="J139" s="7"/>
      <c r="K139" s="7"/>
      <c r="L139" s="7"/>
      <c r="M139" s="7"/>
      <c r="N139" s="7"/>
      <c r="O139"/>
      <c r="P139" s="7"/>
      <c r="Q139" s="7"/>
    </row>
    <row r="140" spans="1:18" ht="15">
      <c r="A140" s="60" t="s">
        <v>158</v>
      </c>
      <c r="B140" s="18" t="str">
        <f>"Hold " &amp; Table1[[#This Row],[Dette er for hold '# (fx 1-8 eller 1)]] &amp; " " &amp; Table1[[#This Row],[Beskrivelse]]</f>
        <v>Hold 1 obligatorisk holdundervisning</v>
      </c>
      <c r="C140" s="39">
        <f>IF(Table1[[#This Row],[Navn]]&lt;&gt;"",DATE($T$7, 1, -2) - WEEKDAY(DATE($T$7, 1, 3)) +Table1[[#This Row],[Kal uge]]* 7+Table1[[#This Row],[Uge dag]]-1,"")</f>
        <v>43494</v>
      </c>
      <c r="D140" s="33">
        <v>0.33333333333333331</v>
      </c>
      <c r="E140" s="33">
        <v>0.39583333333333331</v>
      </c>
      <c r="F140" s="17"/>
      <c r="G140" s="17" t="s">
        <v>51</v>
      </c>
      <c r="H140" s="208" t="s">
        <v>366</v>
      </c>
      <c r="I140" s="19" t="s">
        <v>49</v>
      </c>
      <c r="J140" s="7" t="s">
        <v>47</v>
      </c>
      <c r="K140" s="7"/>
      <c r="L140" s="7"/>
      <c r="M140" s="170"/>
      <c r="N140" s="7"/>
      <c r="P140" s="7">
        <v>5</v>
      </c>
      <c r="Q140" s="7"/>
      <c r="R140">
        <v>2</v>
      </c>
    </row>
    <row r="141" spans="1:18" ht="15">
      <c r="A141" s="60" t="s">
        <v>158</v>
      </c>
      <c r="B141" s="18" t="str">
        <f>"Hold " &amp; Table1[[#This Row],[Dette er for hold '# (fx 1-8 eller 1)]] &amp; " " &amp; Table1[[#This Row],[Beskrivelse]]</f>
        <v>Hold 2 obligatorisk holdundervisning</v>
      </c>
      <c r="C141" s="39">
        <f>C140</f>
        <v>43494</v>
      </c>
      <c r="D141" s="33">
        <v>0.40625</v>
      </c>
      <c r="E141" s="33">
        <v>0.46875</v>
      </c>
      <c r="F141" s="17"/>
      <c r="G141" s="17" t="s">
        <v>51</v>
      </c>
      <c r="H141" s="208" t="s">
        <v>366</v>
      </c>
      <c r="I141" s="19" t="s">
        <v>50</v>
      </c>
      <c r="J141" s="7" t="s">
        <v>47</v>
      </c>
      <c r="K141" s="7"/>
      <c r="L141" s="7"/>
      <c r="M141" s="170"/>
      <c r="N141" s="7"/>
      <c r="P141" s="7"/>
      <c r="Q141" s="7"/>
    </row>
    <row r="142" spans="1:18" s="17" customFormat="1" ht="15">
      <c r="A142" s="3"/>
      <c r="B142" s="18"/>
      <c r="C142" s="39">
        <f>C141</f>
        <v>43494</v>
      </c>
      <c r="D142" s="33"/>
      <c r="E142" s="33"/>
      <c r="G142" s="17" t="s">
        <v>167</v>
      </c>
      <c r="H142" s="208" t="s">
        <v>366</v>
      </c>
      <c r="I142" s="19"/>
      <c r="J142" s="7"/>
      <c r="K142" s="7"/>
      <c r="L142" s="7"/>
      <c r="M142" s="7"/>
      <c r="N142" s="7"/>
      <c r="O142"/>
      <c r="P142" s="7"/>
      <c r="Q142" s="7"/>
    </row>
    <row r="143" spans="1:18" ht="15">
      <c r="A143" s="60" t="s">
        <v>158</v>
      </c>
      <c r="B143" s="18" t="str">
        <f>"Hold " &amp; Table1[[#This Row],[Dette er for hold '# (fx 1-8 eller 1)]] &amp; " " &amp; Table1[[#This Row],[Beskrivelse]]</f>
        <v>Hold 3 obligatorisk holdundervisning</v>
      </c>
      <c r="C143" s="39">
        <f>C142</f>
        <v>43494</v>
      </c>
      <c r="D143" s="33">
        <v>0.48958333333333331</v>
      </c>
      <c r="E143" s="33">
        <v>0.55208333333333337</v>
      </c>
      <c r="F143" s="17"/>
      <c r="G143" s="17" t="s">
        <v>51</v>
      </c>
      <c r="H143" s="208" t="s">
        <v>366</v>
      </c>
      <c r="I143" s="14" t="s">
        <v>48</v>
      </c>
      <c r="J143" s="7" t="s">
        <v>47</v>
      </c>
      <c r="K143" s="7"/>
      <c r="L143" s="7"/>
      <c r="M143" s="170"/>
      <c r="N143" s="7"/>
      <c r="P143" s="7"/>
      <c r="Q143" s="7"/>
    </row>
    <row r="144" spans="1:18" ht="15">
      <c r="A144" s="97"/>
      <c r="B144" s="98"/>
      <c r="C144" s="99"/>
      <c r="D144" s="100"/>
      <c r="E144" s="100"/>
      <c r="F144" s="101"/>
      <c r="G144" s="101"/>
      <c r="H144" s="144"/>
      <c r="I144" s="102"/>
      <c r="J144" s="103"/>
      <c r="K144" s="103"/>
      <c r="L144" s="103"/>
      <c r="M144" s="103"/>
      <c r="N144" s="103"/>
      <c r="P144" s="103"/>
      <c r="Q144" s="103"/>
      <c r="R144" s="101"/>
    </row>
    <row r="145" spans="1:17" ht="15">
      <c r="A145" s="60" t="s">
        <v>158</v>
      </c>
      <c r="B145" s="18" t="str">
        <f>"Hold " &amp; Table1[[#This Row],[Dette er for hold '# (fx 1-8 eller 1)]] &amp; " " &amp; Table1[[#This Row],[Beskrivelse]]</f>
        <v>Hold 4 obligatorisk holdundervisning</v>
      </c>
      <c r="C145" s="39">
        <f>C143+1</f>
        <v>43495</v>
      </c>
      <c r="D145" s="33">
        <f>D140</f>
        <v>0.33333333333333331</v>
      </c>
      <c r="E145" s="33">
        <f>E140</f>
        <v>0.39583333333333331</v>
      </c>
      <c r="F145" s="17"/>
      <c r="G145" s="17" t="s">
        <v>51</v>
      </c>
      <c r="H145" s="208" t="s">
        <v>366</v>
      </c>
      <c r="I145" s="19" t="s">
        <v>46</v>
      </c>
      <c r="J145" s="7" t="s">
        <v>47</v>
      </c>
      <c r="K145" s="7"/>
      <c r="L145" s="7"/>
      <c r="M145" s="170"/>
      <c r="N145" s="7"/>
      <c r="P145" s="7"/>
      <c r="Q145" s="7"/>
    </row>
    <row r="146" spans="1:17" ht="15">
      <c r="A146" s="60" t="s">
        <v>158</v>
      </c>
      <c r="B146" s="18" t="str">
        <f>"Hold " &amp; Table1[[#This Row],[Dette er for hold '# (fx 1-8 eller 1)]] &amp; " " &amp; Table1[[#This Row],[Beskrivelse]]</f>
        <v>Hold 1 obligatorisk holdundervisning</v>
      </c>
      <c r="C146" s="39">
        <f>C145</f>
        <v>43495</v>
      </c>
      <c r="D146" s="33">
        <f>D141</f>
        <v>0.40625</v>
      </c>
      <c r="E146" s="33">
        <f>E141</f>
        <v>0.46875</v>
      </c>
      <c r="F146" s="17"/>
      <c r="G146" s="17" t="s">
        <v>51</v>
      </c>
      <c r="H146" s="208" t="s">
        <v>366</v>
      </c>
      <c r="I146" s="19" t="s">
        <v>49</v>
      </c>
      <c r="J146" s="7" t="s">
        <v>47</v>
      </c>
      <c r="K146" s="7"/>
      <c r="L146" s="7"/>
      <c r="M146" s="170"/>
      <c r="N146" s="7"/>
      <c r="P146" s="7"/>
      <c r="Q146" s="7"/>
    </row>
    <row r="147" spans="1:17" s="17" customFormat="1" ht="15">
      <c r="A147" s="3"/>
      <c r="B147" s="18"/>
      <c r="C147" s="39">
        <f>C146</f>
        <v>43495</v>
      </c>
      <c r="D147" s="33"/>
      <c r="E147" s="33"/>
      <c r="H147" s="14"/>
      <c r="I147" s="14"/>
      <c r="J147" s="7"/>
      <c r="K147" s="7"/>
      <c r="L147" s="7"/>
      <c r="M147" s="7"/>
      <c r="N147" s="7"/>
      <c r="O147"/>
      <c r="P147" s="7"/>
      <c r="Q147" s="7"/>
    </row>
    <row r="148" spans="1:17" ht="15.75">
      <c r="A148" s="60" t="s">
        <v>158</v>
      </c>
      <c r="B148" s="18" t="str">
        <f>"Hold " &amp; Table1[[#This Row],[Dette er for hold '# (fx 1-8 eller 1)]] &amp; " " &amp; Table1[[#This Row],[Beskrivelse]]</f>
        <v>Hold 2 obligatorisk holdundervisning</v>
      </c>
      <c r="C148" s="36">
        <f>C147</f>
        <v>43495</v>
      </c>
      <c r="D148" s="33">
        <f>D143</f>
        <v>0.48958333333333331</v>
      </c>
      <c r="E148" s="33">
        <f>E143</f>
        <v>0.55208333333333337</v>
      </c>
      <c r="F148" s="7"/>
      <c r="G148" s="17" t="s">
        <v>51</v>
      </c>
      <c r="H148" s="208" t="s">
        <v>366</v>
      </c>
      <c r="I148" s="14" t="s">
        <v>50</v>
      </c>
      <c r="J148" s="17" t="s">
        <v>47</v>
      </c>
      <c r="K148" s="17"/>
      <c r="L148" s="17"/>
      <c r="M148" s="171"/>
      <c r="N148" s="17"/>
      <c r="P148" s="17"/>
      <c r="Q148" s="17"/>
    </row>
    <row r="149" spans="1:17" s="101" customFormat="1" ht="15">
      <c r="A149" s="97"/>
      <c r="B149" s="98"/>
      <c r="C149" s="99"/>
      <c r="D149" s="100"/>
      <c r="E149" s="100"/>
      <c r="F149" s="103"/>
      <c r="H149" s="144"/>
      <c r="I149" s="102"/>
      <c r="O149"/>
    </row>
    <row r="150" spans="1:17" ht="15">
      <c r="A150" s="60" t="s">
        <v>158</v>
      </c>
      <c r="B150" s="18" t="str">
        <f>"Hold " &amp; Table1[[#This Row],[Dette er for hold '# (fx 1-8 eller 1)]] &amp; " " &amp; Table1[[#This Row],[Beskrivelse]]</f>
        <v>Hold 3 obligatorisk holdundervisning</v>
      </c>
      <c r="C150" s="39">
        <f>C148+1</f>
        <v>43496</v>
      </c>
      <c r="D150" s="33">
        <f>D145</f>
        <v>0.33333333333333331</v>
      </c>
      <c r="E150" s="33">
        <f>E145</f>
        <v>0.39583333333333331</v>
      </c>
      <c r="F150" s="17"/>
      <c r="G150" s="17" t="s">
        <v>51</v>
      </c>
      <c r="H150" s="208" t="s">
        <v>366</v>
      </c>
      <c r="I150" s="14" t="s">
        <v>48</v>
      </c>
      <c r="J150" s="7" t="s">
        <v>47</v>
      </c>
      <c r="K150" s="7"/>
      <c r="L150" s="7"/>
      <c r="M150" s="170"/>
      <c r="N150" s="7"/>
      <c r="P150" s="7"/>
      <c r="Q150" s="7"/>
    </row>
    <row r="151" spans="1:17" s="17" customFormat="1" ht="15">
      <c r="A151" s="3"/>
      <c r="B151" s="18"/>
      <c r="C151" s="39">
        <f>C150</f>
        <v>43496</v>
      </c>
      <c r="D151" s="33"/>
      <c r="E151" s="33"/>
      <c r="H151" s="14"/>
      <c r="I151" s="19"/>
      <c r="J151" s="7"/>
      <c r="K151" s="7"/>
      <c r="L151" s="7"/>
      <c r="M151" s="7"/>
      <c r="N151" s="7"/>
      <c r="O151"/>
      <c r="P151" s="7"/>
      <c r="Q151" s="7"/>
    </row>
    <row r="152" spans="1:17" ht="15">
      <c r="A152" s="60" t="s">
        <v>158</v>
      </c>
      <c r="B152" s="18" t="str">
        <f>"Hold " &amp; Table1[[#This Row],[Dette er for hold '# (fx 1-8 eller 1)]] &amp; " " &amp; Table1[[#This Row],[Beskrivelse]]</f>
        <v>Hold 4 obligatorisk holdundervisning</v>
      </c>
      <c r="C152" s="39">
        <f>C151</f>
        <v>43496</v>
      </c>
      <c r="D152" s="33">
        <v>0.40625</v>
      </c>
      <c r="E152" s="33">
        <f>E141</f>
        <v>0.46875</v>
      </c>
      <c r="F152" s="17"/>
      <c r="G152" s="17" t="s">
        <v>51</v>
      </c>
      <c r="H152" s="208" t="s">
        <v>366</v>
      </c>
      <c r="I152" s="19" t="s">
        <v>46</v>
      </c>
      <c r="J152" s="7" t="s">
        <v>47</v>
      </c>
      <c r="K152" s="7"/>
      <c r="L152" s="7"/>
      <c r="M152" s="170"/>
      <c r="N152" s="7"/>
      <c r="P152" s="7"/>
      <c r="Q152" s="7"/>
    </row>
    <row r="153" spans="1:17" ht="15">
      <c r="A153" s="60" t="s">
        <v>158</v>
      </c>
      <c r="B153" s="18" t="str">
        <f>"Hold " &amp; Table1[[#This Row],[Dette er for hold '# (fx 1-8 eller 1)]] &amp; " " &amp; Table1[[#This Row],[Beskrivelse]]</f>
        <v>Hold 1 obligatorisk holdundervisning</v>
      </c>
      <c r="C153" s="39">
        <f>C152</f>
        <v>43496</v>
      </c>
      <c r="D153" s="33">
        <f>D148</f>
        <v>0.48958333333333331</v>
      </c>
      <c r="E153" s="33">
        <f>E148</f>
        <v>0.55208333333333337</v>
      </c>
      <c r="F153" s="17"/>
      <c r="G153" s="17" t="s">
        <v>51</v>
      </c>
      <c r="H153" s="208" t="s">
        <v>366</v>
      </c>
      <c r="I153" s="19" t="s">
        <v>49</v>
      </c>
      <c r="J153" s="7" t="s">
        <v>47</v>
      </c>
      <c r="K153" s="7"/>
      <c r="L153" s="7"/>
      <c r="M153" s="170"/>
      <c r="N153" s="7"/>
      <c r="P153" s="7"/>
      <c r="Q153" s="7"/>
    </row>
    <row r="154" spans="1:17" s="101" customFormat="1" ht="15">
      <c r="A154" s="97"/>
      <c r="B154" s="98"/>
      <c r="C154" s="99"/>
      <c r="D154" s="100"/>
      <c r="E154" s="100"/>
      <c r="H154" s="144"/>
      <c r="I154" s="104"/>
      <c r="J154" s="103"/>
      <c r="K154" s="103"/>
      <c r="L154" s="103"/>
      <c r="M154" s="103"/>
      <c r="N154" s="103"/>
      <c r="O154"/>
      <c r="P154" s="103"/>
      <c r="Q154" s="103"/>
    </row>
    <row r="155" spans="1:17" ht="15.75">
      <c r="A155" s="60" t="s">
        <v>158</v>
      </c>
      <c r="B155" s="18" t="str">
        <f>"Hold " &amp; Table1[[#This Row],[Dette er for hold '# (fx 1-8 eller 1)]] &amp; " " &amp; Table1[[#This Row],[Beskrivelse]]</f>
        <v>Hold 2 obligatorisk holdundervisning</v>
      </c>
      <c r="C155" s="36">
        <f>C153+1</f>
        <v>43497</v>
      </c>
      <c r="D155" s="33">
        <f>D150</f>
        <v>0.33333333333333331</v>
      </c>
      <c r="E155" s="33">
        <f>E150</f>
        <v>0.39583333333333331</v>
      </c>
      <c r="F155" s="7"/>
      <c r="G155" s="17" t="s">
        <v>51</v>
      </c>
      <c r="H155" s="208" t="s">
        <v>366</v>
      </c>
      <c r="I155" s="14" t="s">
        <v>50</v>
      </c>
      <c r="J155" s="17" t="s">
        <v>47</v>
      </c>
      <c r="K155" s="17"/>
      <c r="L155" s="17"/>
      <c r="M155" s="171"/>
      <c r="N155" s="17"/>
      <c r="P155" s="17"/>
      <c r="Q155" s="17"/>
    </row>
    <row r="156" spans="1:17" s="17" customFormat="1" ht="15">
      <c r="A156" s="3"/>
      <c r="B156" s="18"/>
      <c r="C156" s="39">
        <f>C155</f>
        <v>43497</v>
      </c>
      <c r="D156" s="33"/>
      <c r="E156" s="33"/>
      <c r="H156" s="14"/>
      <c r="I156" s="14"/>
      <c r="J156" s="7"/>
      <c r="K156" s="7"/>
      <c r="L156" s="7"/>
      <c r="M156" s="7"/>
      <c r="N156" s="7"/>
      <c r="O156"/>
      <c r="P156" s="7"/>
      <c r="Q156" s="7"/>
    </row>
    <row r="157" spans="1:17" ht="15">
      <c r="A157" s="60" t="s">
        <v>158</v>
      </c>
      <c r="B157" s="18" t="str">
        <f>"Hold " &amp; Table1[[#This Row],[Dette er for hold '# (fx 1-8 eller 1)]] &amp; " " &amp; Table1[[#This Row],[Beskrivelse]]</f>
        <v>Hold 3 obligatorisk holdundervisning</v>
      </c>
      <c r="C157" s="39">
        <f>C156</f>
        <v>43497</v>
      </c>
      <c r="D157" s="33">
        <f>D141</f>
        <v>0.40625</v>
      </c>
      <c r="E157" s="33">
        <f>E152</f>
        <v>0.46875</v>
      </c>
      <c r="F157" s="17"/>
      <c r="G157" s="17" t="s">
        <v>51</v>
      </c>
      <c r="H157" s="208" t="s">
        <v>366</v>
      </c>
      <c r="I157" s="19" t="s">
        <v>48</v>
      </c>
      <c r="J157" s="7" t="s">
        <v>47</v>
      </c>
      <c r="K157" s="7"/>
      <c r="L157" s="7"/>
      <c r="M157" s="170"/>
      <c r="N157" s="7"/>
      <c r="P157" s="7"/>
      <c r="Q157" s="7"/>
    </row>
    <row r="158" spans="1:17" ht="15">
      <c r="A158" s="60" t="s">
        <v>158</v>
      </c>
      <c r="B158" s="18" t="str">
        <f>"Hold " &amp; Table1[[#This Row],[Dette er for hold '# (fx 1-8 eller 1)]] &amp; " " &amp; Table1[[#This Row],[Beskrivelse]]</f>
        <v>Hold 4 obligatorisk holdundervisning</v>
      </c>
      <c r="C158" s="39">
        <f>C157</f>
        <v>43497</v>
      </c>
      <c r="D158" s="33">
        <f>D143</f>
        <v>0.48958333333333331</v>
      </c>
      <c r="E158" s="33">
        <f>E143</f>
        <v>0.55208333333333337</v>
      </c>
      <c r="F158" s="17"/>
      <c r="G158" s="17" t="s">
        <v>51</v>
      </c>
      <c r="H158" s="208" t="s">
        <v>366</v>
      </c>
      <c r="I158" s="19" t="s">
        <v>46</v>
      </c>
      <c r="J158" s="7" t="s">
        <v>47</v>
      </c>
      <c r="K158" s="7"/>
      <c r="L158" s="7"/>
      <c r="M158" s="170"/>
      <c r="N158" s="7"/>
      <c r="P158" s="7"/>
      <c r="Q158" s="7"/>
    </row>
    <row r="159" spans="1:17" s="101" customFormat="1" ht="15">
      <c r="A159" s="97"/>
      <c r="B159" s="98"/>
      <c r="C159" s="99"/>
      <c r="D159" s="100"/>
      <c r="E159" s="100"/>
      <c r="H159" s="144"/>
      <c r="I159" s="104"/>
      <c r="J159" s="103"/>
      <c r="K159" s="103"/>
      <c r="L159" s="103"/>
      <c r="M159" s="103"/>
      <c r="N159" s="103"/>
      <c r="O159"/>
      <c r="P159" s="103"/>
      <c r="Q159" s="103"/>
    </row>
    <row r="160" spans="1:17" ht="15">
      <c r="A160" s="60" t="s">
        <v>158</v>
      </c>
      <c r="B160" s="18" t="str">
        <f>"Hold " &amp; Table1[[#This Row],[Dette er for hold '# (fx 1-8 eller 1)]] &amp; " " &amp; Table1[[#This Row],[Beskrivelse]]</f>
        <v>Hold 1 obligatorisk holdundervisning</v>
      </c>
      <c r="C160" s="39">
        <f>C158+4</f>
        <v>43501</v>
      </c>
      <c r="D160" s="33">
        <f>D155</f>
        <v>0.33333333333333331</v>
      </c>
      <c r="E160" s="33">
        <f>E155</f>
        <v>0.39583333333333331</v>
      </c>
      <c r="F160" s="17"/>
      <c r="G160" s="17" t="s">
        <v>51</v>
      </c>
      <c r="H160" s="208" t="s">
        <v>366</v>
      </c>
      <c r="I160" s="19" t="str">
        <f>IF(I140="","",I140)</f>
        <v>1</v>
      </c>
      <c r="J160" s="7" t="s">
        <v>47</v>
      </c>
      <c r="K160" s="7"/>
      <c r="L160" s="7"/>
      <c r="M160" s="170"/>
      <c r="N160" s="7"/>
      <c r="P160" s="7"/>
      <c r="Q160" s="7"/>
    </row>
    <row r="161" spans="1:17" ht="15.75">
      <c r="A161" s="60" t="s">
        <v>158</v>
      </c>
      <c r="B161" s="18" t="str">
        <f>"Hold " &amp; Table1[[#This Row],[Dette er for hold '# (fx 1-8 eller 1)]] &amp; " " &amp; Table1[[#This Row],[Beskrivelse]]</f>
        <v>Hold 2 obligatorisk holdundervisning</v>
      </c>
      <c r="C161" s="36">
        <f>C160</f>
        <v>43501</v>
      </c>
      <c r="D161" s="33">
        <f>D157</f>
        <v>0.40625</v>
      </c>
      <c r="E161" s="33">
        <f>E157</f>
        <v>0.46875</v>
      </c>
      <c r="F161" s="7"/>
      <c r="G161" s="17" t="s">
        <v>51</v>
      </c>
      <c r="H161" s="208" t="s">
        <v>366</v>
      </c>
      <c r="I161" s="14" t="str">
        <f>IF(I141="","",I141)</f>
        <v>2</v>
      </c>
      <c r="J161" s="17" t="s">
        <v>47</v>
      </c>
      <c r="K161" s="17"/>
      <c r="L161" s="17"/>
      <c r="M161" s="171"/>
      <c r="N161" s="17"/>
      <c r="P161" s="17"/>
      <c r="Q161" s="17"/>
    </row>
    <row r="162" spans="1:17" s="17" customFormat="1" ht="15">
      <c r="A162" s="3"/>
      <c r="B162" s="18"/>
      <c r="C162" s="39">
        <f>C161</f>
        <v>43501</v>
      </c>
      <c r="D162" s="34"/>
      <c r="E162" s="34"/>
      <c r="H162" s="160"/>
      <c r="I162" s="14" t="str">
        <f>IF(I142="","",I142)</f>
        <v/>
      </c>
      <c r="J162" s="7"/>
      <c r="K162" s="7"/>
      <c r="L162" s="7"/>
      <c r="M162" s="7"/>
      <c r="N162" s="7"/>
      <c r="O162"/>
      <c r="P162" s="7"/>
      <c r="Q162" s="7"/>
    </row>
    <row r="163" spans="1:17" ht="15">
      <c r="A163" s="60" t="s">
        <v>158</v>
      </c>
      <c r="B163" s="18" t="str">
        <f>"Hold " &amp; Table1[[#This Row],[Dette er for hold '# (fx 1-8 eller 1)]] &amp; " " &amp; Table1[[#This Row],[Beskrivelse]]</f>
        <v>Hold 3 obligatorisk holdundervisning</v>
      </c>
      <c r="C163" s="39">
        <f>C162</f>
        <v>43501</v>
      </c>
      <c r="D163" s="33">
        <f>D158</f>
        <v>0.48958333333333331</v>
      </c>
      <c r="E163" s="33">
        <f>E143</f>
        <v>0.55208333333333337</v>
      </c>
      <c r="F163" s="17"/>
      <c r="G163" s="17" t="s">
        <v>51</v>
      </c>
      <c r="H163" s="208" t="s">
        <v>366</v>
      </c>
      <c r="I163" s="19" t="str">
        <f>IF(I143="","",I143)</f>
        <v>3</v>
      </c>
      <c r="J163" s="7" t="s">
        <v>47</v>
      </c>
      <c r="K163" s="7"/>
      <c r="L163" s="7"/>
      <c r="M163" s="170"/>
      <c r="N163" s="7"/>
      <c r="P163" s="7"/>
      <c r="Q163" s="7"/>
    </row>
    <row r="164" spans="1:17" s="101" customFormat="1" ht="15">
      <c r="A164" s="97"/>
      <c r="B164" s="98"/>
      <c r="C164" s="99"/>
      <c r="D164" s="100"/>
      <c r="E164" s="100"/>
      <c r="H164" s="144"/>
      <c r="I164" s="104"/>
      <c r="J164" s="103"/>
      <c r="K164" s="103"/>
      <c r="L164" s="103"/>
      <c r="M164" s="103"/>
      <c r="N164" s="103"/>
      <c r="O164"/>
      <c r="P164" s="103"/>
      <c r="Q164" s="103"/>
    </row>
    <row r="165" spans="1:17" ht="15">
      <c r="A165" s="60" t="s">
        <v>158</v>
      </c>
      <c r="B165" s="18" t="str">
        <f>"Hold " &amp; Table1[[#This Row],[Dette er for hold '# (fx 1-8 eller 1)]] &amp; " " &amp; Table1[[#This Row],[Beskrivelse]]</f>
        <v>Hold 4 obligatorisk holdundervisning</v>
      </c>
      <c r="C165" s="39">
        <f>C163+1</f>
        <v>43502</v>
      </c>
      <c r="D165" s="33">
        <f>D160</f>
        <v>0.33333333333333331</v>
      </c>
      <c r="E165" s="33">
        <f>E160</f>
        <v>0.39583333333333331</v>
      </c>
      <c r="F165" s="17"/>
      <c r="G165" s="17" t="s">
        <v>51</v>
      </c>
      <c r="H165" s="208" t="s">
        <v>366</v>
      </c>
      <c r="I165" s="19" t="str">
        <f>IF(I145="","",I145)</f>
        <v>4</v>
      </c>
      <c r="J165" s="7" t="s">
        <v>47</v>
      </c>
      <c r="K165" s="7"/>
      <c r="L165" s="7"/>
      <c r="M165" s="170"/>
      <c r="N165" s="7"/>
      <c r="P165" s="7"/>
      <c r="Q165" s="7"/>
    </row>
    <row r="166" spans="1:17" ht="15">
      <c r="A166" s="60" t="s">
        <v>158</v>
      </c>
      <c r="B166" s="18" t="str">
        <f>"Hold " &amp; Table1[[#This Row],[Dette er for hold '# (fx 1-8 eller 1)]] &amp; " " &amp; Table1[[#This Row],[Beskrivelse]]</f>
        <v>Hold 1 obligatorisk holdundervisning</v>
      </c>
      <c r="C166" s="39">
        <f>C165</f>
        <v>43502</v>
      </c>
      <c r="D166" s="33">
        <f>D161</f>
        <v>0.40625</v>
      </c>
      <c r="E166" s="33">
        <f>E161</f>
        <v>0.46875</v>
      </c>
      <c r="F166" s="17"/>
      <c r="G166" s="17" t="s">
        <v>51</v>
      </c>
      <c r="H166" s="208" t="s">
        <v>366</v>
      </c>
      <c r="I166" s="19" t="str">
        <f>IF(I146="","",I146)</f>
        <v>1</v>
      </c>
      <c r="J166" s="7" t="s">
        <v>47</v>
      </c>
      <c r="K166" s="7"/>
      <c r="L166" s="7"/>
      <c r="M166" s="170"/>
      <c r="N166" s="7"/>
      <c r="P166" s="7"/>
      <c r="Q166" s="7"/>
    </row>
    <row r="167" spans="1:17" s="17" customFormat="1" ht="15">
      <c r="A167" s="7"/>
      <c r="B167" s="18"/>
      <c r="C167" s="36">
        <f>C166</f>
        <v>43502</v>
      </c>
      <c r="D167" s="34"/>
      <c r="E167" s="34"/>
      <c r="F167" s="7"/>
      <c r="G167" s="7"/>
      <c r="H167" s="14"/>
      <c r="I167" s="14" t="str">
        <f>IF(I147="","",I147)</f>
        <v/>
      </c>
      <c r="O167"/>
    </row>
    <row r="168" spans="1:17" ht="15">
      <c r="A168" s="60" t="s">
        <v>158</v>
      </c>
      <c r="B168" s="18" t="str">
        <f>"Hold " &amp; Table1[[#This Row],[Dette er for hold '# (fx 1-8 eller 1)]] &amp; " " &amp; Table1[[#This Row],[Beskrivelse]]</f>
        <v>Hold 2 obligatorisk holdundervisning</v>
      </c>
      <c r="C168" s="39">
        <f>C167</f>
        <v>43502</v>
      </c>
      <c r="D168" s="33">
        <f>D163</f>
        <v>0.48958333333333331</v>
      </c>
      <c r="E168" s="33">
        <f>E163</f>
        <v>0.55208333333333337</v>
      </c>
      <c r="F168" s="17"/>
      <c r="G168" s="17" t="s">
        <v>51</v>
      </c>
      <c r="H168" s="208" t="s">
        <v>366</v>
      </c>
      <c r="I168" s="14" t="str">
        <f>IF(I148="","",I148)</f>
        <v>2</v>
      </c>
      <c r="J168" s="7" t="s">
        <v>47</v>
      </c>
      <c r="K168" s="7"/>
      <c r="L168" s="7"/>
      <c r="M168" s="170"/>
      <c r="N168" s="7"/>
      <c r="P168" s="7"/>
      <c r="Q168" s="7"/>
    </row>
    <row r="169" spans="1:17" s="101" customFormat="1" ht="15">
      <c r="A169" s="97"/>
      <c r="B169" s="98"/>
      <c r="C169" s="99"/>
      <c r="D169" s="100"/>
      <c r="E169" s="100"/>
      <c r="H169" s="144"/>
      <c r="I169" s="102"/>
      <c r="J169" s="103"/>
      <c r="K169" s="103"/>
      <c r="L169" s="103"/>
      <c r="M169" s="103"/>
      <c r="N169" s="103"/>
      <c r="O169"/>
      <c r="P169" s="103"/>
      <c r="Q169" s="103"/>
    </row>
    <row r="170" spans="1:17" ht="15">
      <c r="A170" s="60" t="s">
        <v>158</v>
      </c>
      <c r="B170" s="18" t="str">
        <f>"Hold " &amp; Table1[[#This Row],[Dette er for hold '# (fx 1-8 eller 1)]] &amp; " " &amp; Table1[[#This Row],[Beskrivelse]]</f>
        <v>Hold 3 obligatorisk holdundervisning</v>
      </c>
      <c r="C170" s="39">
        <f>C168+1</f>
        <v>43503</v>
      </c>
      <c r="D170" s="33">
        <f>D165</f>
        <v>0.33333333333333331</v>
      </c>
      <c r="E170" s="33">
        <f>E165</f>
        <v>0.39583333333333331</v>
      </c>
      <c r="F170" s="17"/>
      <c r="G170" s="17" t="s">
        <v>51</v>
      </c>
      <c r="H170" s="208" t="s">
        <v>366</v>
      </c>
      <c r="I170" s="19" t="str">
        <f>IF(I150="","",I150)</f>
        <v>3</v>
      </c>
      <c r="J170" s="7" t="s">
        <v>47</v>
      </c>
      <c r="K170" s="7"/>
      <c r="L170" s="7"/>
      <c r="M170" s="170"/>
      <c r="N170" s="7"/>
      <c r="P170" s="7"/>
      <c r="Q170" s="7"/>
    </row>
    <row r="171" spans="1:17" s="17" customFormat="1" ht="15">
      <c r="A171" s="3"/>
      <c r="B171" s="18"/>
      <c r="C171" s="39">
        <f>C170</f>
        <v>43503</v>
      </c>
      <c r="D171" s="33"/>
      <c r="E171" s="33"/>
      <c r="H171" s="14"/>
      <c r="I171" s="19" t="str">
        <f>IF(I151="","",I151)</f>
        <v/>
      </c>
      <c r="J171" s="7"/>
      <c r="K171" s="7"/>
      <c r="L171" s="7"/>
      <c r="M171" s="7"/>
      <c r="N171" s="7"/>
      <c r="O171"/>
      <c r="P171" s="7"/>
      <c r="Q171" s="7"/>
    </row>
    <row r="172" spans="1:17" ht="15">
      <c r="A172" s="60" t="s">
        <v>158</v>
      </c>
      <c r="B172" s="18" t="str">
        <f>"Hold " &amp; Table1[[#This Row],[Dette er for hold '# (fx 1-8 eller 1)]] &amp; " " &amp; Table1[[#This Row],[Beskrivelse]]</f>
        <v>Hold 4 obligatorisk holdundervisning</v>
      </c>
      <c r="C172" s="39">
        <f>C171</f>
        <v>43503</v>
      </c>
      <c r="D172" s="33">
        <f>D166</f>
        <v>0.40625</v>
      </c>
      <c r="E172" s="33">
        <f>E166</f>
        <v>0.46875</v>
      </c>
      <c r="F172" s="17"/>
      <c r="G172" s="17" t="s">
        <v>51</v>
      </c>
      <c r="H172" s="208" t="s">
        <v>366</v>
      </c>
      <c r="I172" s="19" t="str">
        <f>IF(I152="","",I152)</f>
        <v>4</v>
      </c>
      <c r="J172" s="7" t="s">
        <v>47</v>
      </c>
      <c r="K172" s="7"/>
      <c r="L172" s="7"/>
      <c r="M172" s="170"/>
      <c r="N172" s="7"/>
      <c r="P172" s="7"/>
      <c r="Q172" s="7"/>
    </row>
    <row r="173" spans="1:17" ht="15.75">
      <c r="A173" s="60" t="s">
        <v>158</v>
      </c>
      <c r="B173" s="18" t="str">
        <f>"Hold " &amp; Table1[[#This Row],[Dette er for hold '# (fx 1-8 eller 1)]] &amp; " " &amp; Table1[[#This Row],[Beskrivelse]]</f>
        <v>Hold 1 obligatorisk holdundervisning</v>
      </c>
      <c r="C173" s="36">
        <f>C172</f>
        <v>43503</v>
      </c>
      <c r="D173" s="33">
        <f>D168</f>
        <v>0.48958333333333331</v>
      </c>
      <c r="E173" s="33">
        <f>E168</f>
        <v>0.55208333333333337</v>
      </c>
      <c r="F173" s="7"/>
      <c r="G173" s="17" t="s">
        <v>51</v>
      </c>
      <c r="H173" s="208" t="s">
        <v>366</v>
      </c>
      <c r="I173" s="14" t="str">
        <f>IF(I153="","",I153)</f>
        <v>1</v>
      </c>
      <c r="J173" s="17" t="s">
        <v>47</v>
      </c>
      <c r="K173" s="17"/>
      <c r="L173" s="17"/>
      <c r="M173" s="171"/>
      <c r="N173" s="17"/>
      <c r="P173" s="17"/>
      <c r="Q173" s="17"/>
    </row>
    <row r="174" spans="1:17" s="101" customFormat="1" ht="15">
      <c r="A174" s="97"/>
      <c r="B174" s="98"/>
      <c r="C174" s="99"/>
      <c r="D174" s="100"/>
      <c r="E174" s="100"/>
      <c r="F174" s="103"/>
      <c r="H174" s="144"/>
      <c r="I174" s="102"/>
      <c r="O174"/>
    </row>
    <row r="175" spans="1:17" ht="15">
      <c r="A175" s="60" t="s">
        <v>158</v>
      </c>
      <c r="B175" s="18" t="str">
        <f>"Hold " &amp; Table1[[#This Row],[Dette er for hold '# (fx 1-8 eller 1)]] &amp; " " &amp; Table1[[#This Row],[Beskrivelse]]</f>
        <v>Hold 2 obligatorisk holdundervisning</v>
      </c>
      <c r="C175" s="39">
        <f>C173+1</f>
        <v>43504</v>
      </c>
      <c r="D175" s="33">
        <f>D170</f>
        <v>0.33333333333333331</v>
      </c>
      <c r="E175" s="33">
        <f>E140</f>
        <v>0.39583333333333331</v>
      </c>
      <c r="F175" s="17"/>
      <c r="G175" s="17" t="s">
        <v>51</v>
      </c>
      <c r="H175" s="208" t="s">
        <v>366</v>
      </c>
      <c r="I175" s="14" t="str">
        <f>IF(I155="","",I155)</f>
        <v>2</v>
      </c>
      <c r="J175" s="7" t="s">
        <v>47</v>
      </c>
      <c r="K175" s="7"/>
      <c r="L175" s="7"/>
      <c r="M175" s="170"/>
      <c r="N175" s="7"/>
      <c r="P175" s="7"/>
      <c r="Q175" s="7"/>
    </row>
    <row r="176" spans="1:17" s="17" customFormat="1" ht="15">
      <c r="A176" s="3"/>
      <c r="B176" s="18"/>
      <c r="C176" s="39">
        <f>C175</f>
        <v>43504</v>
      </c>
      <c r="D176" s="33"/>
      <c r="E176" s="33"/>
      <c r="H176" s="14"/>
      <c r="I176" s="19" t="str">
        <f>IF(I156="","",I156)</f>
        <v/>
      </c>
      <c r="J176" s="7"/>
      <c r="K176" s="7"/>
      <c r="L176" s="7"/>
      <c r="M176" s="7"/>
      <c r="N176" s="7"/>
      <c r="O176"/>
      <c r="P176" s="7"/>
      <c r="Q176" s="7"/>
    </row>
    <row r="177" spans="1:17" ht="15">
      <c r="A177" s="60" t="s">
        <v>158</v>
      </c>
      <c r="B177" s="18" t="str">
        <f>"Hold " &amp; Table1[[#This Row],[Dette er for hold '# (fx 1-8 eller 1)]] &amp; " " &amp; Table1[[#This Row],[Beskrivelse]]</f>
        <v>Hold 3 obligatorisk holdundervisning</v>
      </c>
      <c r="C177" s="39">
        <f>C176</f>
        <v>43504</v>
      </c>
      <c r="D177" s="33">
        <f>D172</f>
        <v>0.40625</v>
      </c>
      <c r="E177" s="33">
        <f>E172</f>
        <v>0.46875</v>
      </c>
      <c r="F177" s="17"/>
      <c r="G177" s="17" t="s">
        <v>51</v>
      </c>
      <c r="H177" s="208" t="s">
        <v>366</v>
      </c>
      <c r="I177" s="19" t="str">
        <f>IF(I157="","",I157)</f>
        <v>3</v>
      </c>
      <c r="J177" s="7" t="s">
        <v>47</v>
      </c>
      <c r="K177" s="7"/>
      <c r="L177" s="7"/>
      <c r="M177" s="170"/>
      <c r="N177" s="7"/>
      <c r="P177" s="7"/>
      <c r="Q177" s="7"/>
    </row>
    <row r="178" spans="1:17" ht="15">
      <c r="A178" s="60" t="s">
        <v>158</v>
      </c>
      <c r="B178" s="18" t="str">
        <f>"Hold " &amp; Table1[[#This Row],[Dette er for hold '# (fx 1-8 eller 1)]] &amp; " " &amp; Table1[[#This Row],[Beskrivelse]]</f>
        <v>Hold 4 obligatorisk holdundervisning</v>
      </c>
      <c r="C178" s="39">
        <f>C177</f>
        <v>43504</v>
      </c>
      <c r="D178" s="33">
        <f>D173</f>
        <v>0.48958333333333331</v>
      </c>
      <c r="E178" s="33">
        <f>E173</f>
        <v>0.55208333333333337</v>
      </c>
      <c r="F178" s="17"/>
      <c r="G178" s="17" t="s">
        <v>51</v>
      </c>
      <c r="H178" s="208" t="s">
        <v>366</v>
      </c>
      <c r="I178" s="19" t="str">
        <f>IF(I158="","",I158)</f>
        <v>4</v>
      </c>
      <c r="J178" s="7" t="s">
        <v>47</v>
      </c>
      <c r="K178" s="7"/>
      <c r="L178" s="7"/>
      <c r="M178" s="170"/>
      <c r="N178" s="7"/>
      <c r="P178" s="7"/>
      <c r="Q178" s="7"/>
    </row>
    <row r="179" spans="1:17" s="101" customFormat="1" ht="15">
      <c r="A179" s="97"/>
      <c r="B179" s="98"/>
      <c r="C179" s="99"/>
      <c r="D179" s="100"/>
      <c r="E179" s="100"/>
      <c r="H179" s="144"/>
      <c r="I179" s="104"/>
      <c r="J179" s="103"/>
      <c r="K179" s="103"/>
      <c r="L179" s="103"/>
      <c r="M179" s="103"/>
      <c r="N179" s="103"/>
      <c r="O179"/>
      <c r="P179" s="103"/>
      <c r="Q179" s="103"/>
    </row>
    <row r="180" spans="1:17" ht="15.75">
      <c r="A180" s="60" t="s">
        <v>158</v>
      </c>
      <c r="B180" s="18" t="str">
        <f>"Hold " &amp; Table1[[#This Row],[Dette er for hold '# (fx 1-8 eller 1)]] &amp; " " &amp; Table1[[#This Row],[Beskrivelse]]</f>
        <v>Hold 1 obligatorisk holdundervisning</v>
      </c>
      <c r="C180" s="36">
        <f>C178+4</f>
        <v>43508</v>
      </c>
      <c r="D180" s="33">
        <f>D175</f>
        <v>0.33333333333333331</v>
      </c>
      <c r="E180" s="33">
        <f>E175</f>
        <v>0.39583333333333331</v>
      </c>
      <c r="F180" s="7"/>
      <c r="G180" s="17" t="s">
        <v>51</v>
      </c>
      <c r="H180" s="208" t="s">
        <v>366</v>
      </c>
      <c r="I180" s="14" t="str">
        <f>IF(I160="","",I160)</f>
        <v>1</v>
      </c>
      <c r="J180" s="17" t="s">
        <v>47</v>
      </c>
      <c r="K180" s="17"/>
      <c r="L180" s="17"/>
      <c r="M180" s="171"/>
      <c r="N180" s="17"/>
      <c r="P180" s="17"/>
      <c r="Q180" s="17"/>
    </row>
    <row r="181" spans="1:17" ht="15">
      <c r="A181" s="60" t="s">
        <v>158</v>
      </c>
      <c r="B181" s="18" t="str">
        <f>"Hold " &amp; Table1[[#This Row],[Dette er for hold '# (fx 1-8 eller 1)]] &amp; " " &amp; Table1[[#This Row],[Beskrivelse]]</f>
        <v>Hold 2 obligatorisk holdundervisning</v>
      </c>
      <c r="C181" s="39">
        <f>C180</f>
        <v>43508</v>
      </c>
      <c r="D181" s="33">
        <f>D177</f>
        <v>0.40625</v>
      </c>
      <c r="E181" s="33">
        <f>E177</f>
        <v>0.46875</v>
      </c>
      <c r="F181" s="17"/>
      <c r="G181" s="17" t="s">
        <v>51</v>
      </c>
      <c r="H181" s="208" t="s">
        <v>366</v>
      </c>
      <c r="I181" s="14" t="str">
        <f>IF(I161="","",I161)</f>
        <v>2</v>
      </c>
      <c r="J181" s="7" t="s">
        <v>47</v>
      </c>
      <c r="K181" s="7"/>
      <c r="L181" s="7"/>
      <c r="M181" s="170"/>
      <c r="N181" s="7"/>
      <c r="P181" s="7"/>
      <c r="Q181" s="7"/>
    </row>
    <row r="182" spans="1:17" s="17" customFormat="1" ht="15">
      <c r="A182" s="3"/>
      <c r="B182" s="18"/>
      <c r="C182" s="39">
        <f>C181</f>
        <v>43508</v>
      </c>
      <c r="D182" s="34"/>
      <c r="E182" s="34"/>
      <c r="H182" s="14"/>
      <c r="I182" s="19" t="str">
        <f>IF(I162="","",I162)</f>
        <v/>
      </c>
      <c r="J182" s="7"/>
      <c r="K182" s="7"/>
      <c r="L182" s="7"/>
      <c r="M182" s="7"/>
      <c r="N182" s="7"/>
      <c r="O182"/>
      <c r="P182" s="7"/>
      <c r="Q182" s="7"/>
    </row>
    <row r="183" spans="1:17" ht="15">
      <c r="A183" s="60" t="s">
        <v>158</v>
      </c>
      <c r="B183" s="18" t="str">
        <f>"Hold " &amp; Table1[[#This Row],[Dette er for hold '# (fx 1-8 eller 1)]] &amp; " " &amp; Table1[[#This Row],[Beskrivelse]]</f>
        <v>Hold 3 obligatorisk holdundervisning</v>
      </c>
      <c r="C183" s="39">
        <f>C182</f>
        <v>43508</v>
      </c>
      <c r="D183" s="33">
        <f>D178</f>
        <v>0.48958333333333331</v>
      </c>
      <c r="E183" s="33">
        <f>E178</f>
        <v>0.55208333333333337</v>
      </c>
      <c r="F183" s="17"/>
      <c r="G183" s="17" t="s">
        <v>51</v>
      </c>
      <c r="H183" s="208" t="s">
        <v>366</v>
      </c>
      <c r="I183" s="19" t="str">
        <f>IF(I163="","",I163)</f>
        <v>3</v>
      </c>
      <c r="J183" s="7" t="s">
        <v>47</v>
      </c>
      <c r="K183" s="7"/>
      <c r="L183" s="7"/>
      <c r="M183" s="170"/>
      <c r="N183" s="7"/>
      <c r="P183" s="7"/>
      <c r="Q183" s="7"/>
    </row>
    <row r="184" spans="1:17" s="101" customFormat="1" ht="15">
      <c r="A184" s="97"/>
      <c r="B184" s="98"/>
      <c r="C184" s="99"/>
      <c r="D184" s="100"/>
      <c r="E184" s="100"/>
      <c r="H184" s="144"/>
      <c r="I184" s="104"/>
      <c r="J184" s="103"/>
      <c r="K184" s="103"/>
      <c r="L184" s="103"/>
      <c r="M184" s="103"/>
      <c r="N184" s="103"/>
      <c r="O184"/>
      <c r="P184" s="103"/>
      <c r="Q184" s="103"/>
    </row>
    <row r="185" spans="1:17" ht="15" customHeight="1">
      <c r="A185" s="60" t="s">
        <v>158</v>
      </c>
      <c r="B185" s="18" t="str">
        <f>"Hold " &amp; Table1[[#This Row],[Dette er for hold '# (fx 1-8 eller 1)]] &amp; " " &amp; Table1[[#This Row],[Beskrivelse]]</f>
        <v>Hold 4 obligatorisk holdundervisning</v>
      </c>
      <c r="C185" s="39">
        <f>C183+1</f>
        <v>43509</v>
      </c>
      <c r="D185" s="33">
        <f>D180</f>
        <v>0.33333333333333331</v>
      </c>
      <c r="E185" s="33">
        <f>E180</f>
        <v>0.39583333333333331</v>
      </c>
      <c r="F185" s="17"/>
      <c r="G185" s="17" t="s">
        <v>51</v>
      </c>
      <c r="H185" s="208" t="s">
        <v>366</v>
      </c>
      <c r="I185" s="19" t="str">
        <f>IF(I165="","",I165)</f>
        <v>4</v>
      </c>
      <c r="J185" s="7" t="s">
        <v>47</v>
      </c>
      <c r="K185" s="7"/>
      <c r="L185" s="7"/>
      <c r="M185" s="170"/>
      <c r="N185" s="7"/>
      <c r="P185" s="7"/>
      <c r="Q185" s="7"/>
    </row>
    <row r="186" spans="1:17" ht="15.75">
      <c r="A186" s="60" t="s">
        <v>158</v>
      </c>
      <c r="B186" s="18" t="str">
        <f>"Hold " &amp; Table1[[#This Row],[Dette er for hold '# (fx 1-8 eller 1)]] &amp; " " &amp; Table1[[#This Row],[Beskrivelse]]</f>
        <v>Hold 1 obligatorisk holdundervisning</v>
      </c>
      <c r="C186" s="36">
        <f>C185</f>
        <v>43509</v>
      </c>
      <c r="D186" s="33">
        <f>D181</f>
        <v>0.40625</v>
      </c>
      <c r="E186" s="33">
        <f>E181</f>
        <v>0.46875</v>
      </c>
      <c r="F186" s="7"/>
      <c r="G186" s="17" t="s">
        <v>51</v>
      </c>
      <c r="H186" s="208" t="s">
        <v>366</v>
      </c>
      <c r="I186" s="14" t="str">
        <f>IF(I166="","",I166)</f>
        <v>1</v>
      </c>
      <c r="J186" s="17" t="s">
        <v>47</v>
      </c>
      <c r="K186" s="17"/>
      <c r="L186" s="17"/>
      <c r="M186" s="171"/>
      <c r="N186" s="17"/>
      <c r="P186" s="17"/>
      <c r="Q186" s="17"/>
    </row>
    <row r="187" spans="1:17" s="17" customFormat="1" ht="15">
      <c r="A187" s="3"/>
      <c r="B187" s="18"/>
      <c r="C187" s="39">
        <f>C186</f>
        <v>43509</v>
      </c>
      <c r="D187" s="33"/>
      <c r="E187" s="33"/>
      <c r="H187" s="14"/>
      <c r="I187" s="14" t="str">
        <f>IF(I167="","",I167)</f>
        <v/>
      </c>
      <c r="J187" s="7"/>
      <c r="K187" s="7"/>
      <c r="L187" s="7"/>
      <c r="M187" s="7"/>
      <c r="N187" s="7"/>
      <c r="O187"/>
      <c r="P187" s="7"/>
      <c r="Q187" s="7"/>
    </row>
    <row r="188" spans="1:17" ht="15">
      <c r="A188" s="60" t="s">
        <v>158</v>
      </c>
      <c r="B188" s="18" t="str">
        <f>"Hold " &amp; Table1[[#This Row],[Dette er for hold '# (fx 1-8 eller 1)]] &amp; " " &amp; Table1[[#This Row],[Beskrivelse]]</f>
        <v>Hold 2 obligatorisk holdundervisning</v>
      </c>
      <c r="C188" s="39">
        <f>C187</f>
        <v>43509</v>
      </c>
      <c r="D188" s="33">
        <f>D183</f>
        <v>0.48958333333333331</v>
      </c>
      <c r="E188" s="33">
        <f>E183</f>
        <v>0.55208333333333337</v>
      </c>
      <c r="F188" s="17"/>
      <c r="G188" s="17" t="s">
        <v>51</v>
      </c>
      <c r="H188" s="208" t="s">
        <v>366</v>
      </c>
      <c r="I188" s="19" t="str">
        <f>IF(I168="","",I168)</f>
        <v>2</v>
      </c>
      <c r="J188" s="7" t="s">
        <v>47</v>
      </c>
      <c r="K188" s="7"/>
      <c r="L188" s="7"/>
      <c r="M188" s="170"/>
      <c r="N188" s="7"/>
      <c r="P188" s="7"/>
      <c r="Q188" s="7"/>
    </row>
    <row r="189" spans="1:17" s="101" customFormat="1" ht="15">
      <c r="A189" s="97"/>
      <c r="B189" s="98"/>
      <c r="C189" s="99"/>
      <c r="D189" s="100"/>
      <c r="E189" s="100"/>
      <c r="H189" s="144"/>
      <c r="I189" s="104"/>
      <c r="J189" s="103"/>
      <c r="K189" s="103"/>
      <c r="L189" s="103"/>
      <c r="M189" s="103"/>
      <c r="N189" s="103"/>
      <c r="O189"/>
      <c r="P189" s="103"/>
      <c r="Q189" s="103"/>
    </row>
    <row r="190" spans="1:17" ht="15">
      <c r="A190" s="60" t="s">
        <v>158</v>
      </c>
      <c r="B190" s="18" t="str">
        <f>"Hold " &amp; Table1[[#This Row],[Dette er for hold '# (fx 1-8 eller 1)]] &amp; " " &amp; Table1[[#This Row],[Beskrivelse]]</f>
        <v>Hold 3 obligatorisk holdundervisning</v>
      </c>
      <c r="C190" s="39">
        <f>C188+1</f>
        <v>43510</v>
      </c>
      <c r="D190" s="33">
        <f>D185</f>
        <v>0.33333333333333331</v>
      </c>
      <c r="E190" s="33">
        <f>E185</f>
        <v>0.39583333333333331</v>
      </c>
      <c r="F190" s="17"/>
      <c r="G190" s="17" t="s">
        <v>51</v>
      </c>
      <c r="H190" s="208" t="s">
        <v>366</v>
      </c>
      <c r="I190" s="19" t="str">
        <f>IF(I170="","",I170)</f>
        <v>3</v>
      </c>
      <c r="J190" s="7" t="s">
        <v>47</v>
      </c>
      <c r="K190" s="7"/>
      <c r="L190" s="7"/>
      <c r="M190" s="170"/>
      <c r="N190" s="7"/>
      <c r="P190" s="7"/>
      <c r="Q190" s="7"/>
    </row>
    <row r="191" spans="1:17" s="17" customFormat="1" ht="15">
      <c r="A191" s="3"/>
      <c r="B191" s="18"/>
      <c r="C191" s="39">
        <f>C190</f>
        <v>43510</v>
      </c>
      <c r="D191" s="33"/>
      <c r="E191" s="33"/>
      <c r="H191" s="14"/>
      <c r="I191" s="19" t="str">
        <f>IF(I171="","",I171)</f>
        <v/>
      </c>
      <c r="J191" s="7"/>
      <c r="K191" s="7"/>
      <c r="L191" s="7"/>
      <c r="M191" s="7"/>
      <c r="N191" s="7"/>
      <c r="O191"/>
      <c r="P191" s="7"/>
      <c r="Q191" s="7"/>
    </row>
    <row r="192" spans="1:17" ht="15.75">
      <c r="A192" s="60" t="s">
        <v>158</v>
      </c>
      <c r="B192" s="18" t="str">
        <f>"Hold " &amp; Table1[[#This Row],[Dette er for hold '# (fx 1-8 eller 1)]] &amp; " " &amp; Table1[[#This Row],[Beskrivelse]]</f>
        <v>Hold 4 obligatorisk holdundervisning</v>
      </c>
      <c r="C192" s="108">
        <f>C191</f>
        <v>43510</v>
      </c>
      <c r="D192" s="33">
        <f>D186</f>
        <v>0.40625</v>
      </c>
      <c r="E192" s="33">
        <f>E186</f>
        <v>0.46875</v>
      </c>
      <c r="F192" s="17"/>
      <c r="G192" s="17" t="s">
        <v>51</v>
      </c>
      <c r="H192" s="208" t="s">
        <v>366</v>
      </c>
      <c r="I192" s="19" t="str">
        <f>IF(I172="","",I172)</f>
        <v>4</v>
      </c>
      <c r="J192" s="17" t="s">
        <v>47</v>
      </c>
      <c r="K192" s="17"/>
      <c r="L192" s="17"/>
      <c r="M192" s="171"/>
      <c r="N192" s="17"/>
      <c r="P192" s="17"/>
      <c r="Q192" s="17"/>
    </row>
    <row r="193" spans="1:17" ht="15">
      <c r="A193" s="60" t="s">
        <v>158</v>
      </c>
      <c r="B193" s="18" t="str">
        <f>"Hold " &amp; Table1[[#This Row],[Dette er for hold '# (fx 1-8 eller 1)]] &amp; " " &amp; Table1[[#This Row],[Beskrivelse]]</f>
        <v>Hold 1 obligatorisk holdundervisning</v>
      </c>
      <c r="C193" s="39">
        <f>C192</f>
        <v>43510</v>
      </c>
      <c r="D193" s="33">
        <f>D188</f>
        <v>0.48958333333333331</v>
      </c>
      <c r="E193" s="33">
        <f>E188</f>
        <v>0.55208333333333337</v>
      </c>
      <c r="F193" s="17"/>
      <c r="G193" s="17" t="s">
        <v>51</v>
      </c>
      <c r="H193" s="208" t="s">
        <v>366</v>
      </c>
      <c r="I193" s="14" t="str">
        <f>IF(I173="","",I173)</f>
        <v>1</v>
      </c>
      <c r="J193" s="7" t="s">
        <v>47</v>
      </c>
      <c r="K193" s="7"/>
      <c r="L193" s="7"/>
      <c r="M193" s="170"/>
      <c r="N193" s="7"/>
      <c r="P193" s="7"/>
      <c r="Q193" s="7"/>
    </row>
    <row r="194" spans="1:17" s="101" customFormat="1" ht="15">
      <c r="A194" s="97"/>
      <c r="B194" s="98"/>
      <c r="C194" s="99"/>
      <c r="D194" s="100"/>
      <c r="E194" s="100"/>
      <c r="H194" s="144"/>
      <c r="I194" s="102"/>
      <c r="J194" s="103"/>
      <c r="K194" s="103"/>
      <c r="L194" s="103"/>
      <c r="M194" s="103"/>
      <c r="N194" s="103"/>
      <c r="O194"/>
      <c r="P194" s="103"/>
      <c r="Q194" s="103"/>
    </row>
    <row r="195" spans="1:17" ht="15">
      <c r="A195" s="60" t="s">
        <v>158</v>
      </c>
      <c r="B195" s="18" t="str">
        <f>"Hold " &amp; Table1[[#This Row],[Dette er for hold '# (fx 1-8 eller 1)]] &amp; " " &amp; Table1[[#This Row],[Beskrivelse]]</f>
        <v>Hold 2 obligatorisk holdundervisning</v>
      </c>
      <c r="C195" s="39">
        <f>C193+1</f>
        <v>43511</v>
      </c>
      <c r="D195" s="33">
        <f>D190</f>
        <v>0.33333333333333331</v>
      </c>
      <c r="E195" s="33">
        <f>E190</f>
        <v>0.39583333333333331</v>
      </c>
      <c r="F195" s="17"/>
      <c r="G195" s="17" t="s">
        <v>51</v>
      </c>
      <c r="H195" s="208" t="s">
        <v>366</v>
      </c>
      <c r="I195" s="19" t="str">
        <f>IF(I175="","",I175)</f>
        <v>2</v>
      </c>
      <c r="J195" s="7" t="s">
        <v>47</v>
      </c>
      <c r="K195" s="7"/>
      <c r="L195" s="7"/>
      <c r="M195" s="170"/>
      <c r="N195" s="7"/>
      <c r="P195" s="7"/>
      <c r="Q195" s="7"/>
    </row>
    <row r="196" spans="1:17" s="17" customFormat="1" ht="15">
      <c r="A196" s="3"/>
      <c r="B196" s="18"/>
      <c r="C196" s="39">
        <f>C195</f>
        <v>43511</v>
      </c>
      <c r="D196" s="33"/>
      <c r="E196" s="33"/>
      <c r="H196" s="14"/>
      <c r="I196" s="19" t="str">
        <f>IF(I176="","",I176)</f>
        <v/>
      </c>
      <c r="J196" s="7"/>
      <c r="K196" s="7"/>
      <c r="L196" s="7"/>
      <c r="M196" s="7"/>
      <c r="N196" s="7"/>
      <c r="O196"/>
      <c r="P196" s="7"/>
      <c r="Q196" s="7"/>
    </row>
    <row r="197" spans="1:17" ht="15">
      <c r="A197" s="60" t="s">
        <v>158</v>
      </c>
      <c r="B197" s="18" t="str">
        <f>"Hold " &amp; Table1[[#This Row],[Dette er for hold '# (fx 1-8 eller 1)]] &amp; " " &amp; Table1[[#This Row],[Beskrivelse]]</f>
        <v>Hold 3 obligatorisk holdundervisning</v>
      </c>
      <c r="C197" s="39">
        <f>C196</f>
        <v>43511</v>
      </c>
      <c r="D197" s="33">
        <f>D192</f>
        <v>0.40625</v>
      </c>
      <c r="E197" s="33">
        <f>E192</f>
        <v>0.46875</v>
      </c>
      <c r="F197" s="17"/>
      <c r="G197" s="17" t="s">
        <v>51</v>
      </c>
      <c r="H197" s="208" t="s">
        <v>366</v>
      </c>
      <c r="I197" s="19" t="str">
        <f>IF(I177="","",I177)</f>
        <v>3</v>
      </c>
      <c r="J197" s="7" t="s">
        <v>47</v>
      </c>
      <c r="K197" s="7"/>
      <c r="L197" s="7"/>
      <c r="M197" s="170"/>
      <c r="N197" s="7"/>
      <c r="P197" s="7"/>
      <c r="Q197" s="7"/>
    </row>
    <row r="198" spans="1:17" ht="15.75">
      <c r="A198" s="60" t="s">
        <v>158</v>
      </c>
      <c r="B198" s="18" t="str">
        <f>"Hold " &amp; Table1[[#This Row],[Dette er for hold '# (fx 1-8 eller 1)]] &amp; " " &amp; Table1[[#This Row],[Beskrivelse]]</f>
        <v>Hold 4 obligatorisk holdundervisning</v>
      </c>
      <c r="C198" s="109">
        <f>C197</f>
        <v>43511</v>
      </c>
      <c r="D198" s="33">
        <f>D193</f>
        <v>0.48958333333333331</v>
      </c>
      <c r="E198" s="106">
        <f>E193</f>
        <v>0.55208333333333337</v>
      </c>
      <c r="G198" s="17" t="s">
        <v>51</v>
      </c>
      <c r="H198" s="208" t="s">
        <v>366</v>
      </c>
      <c r="I198" s="15" t="str">
        <f>IF(I178="","",I178)</f>
        <v>4</v>
      </c>
      <c r="J198" t="s">
        <v>47</v>
      </c>
      <c r="M198" s="171"/>
    </row>
    <row r="199" spans="1:17" s="101" customFormat="1" ht="15">
      <c r="A199" s="97"/>
      <c r="B199" s="98"/>
      <c r="C199" s="110"/>
      <c r="D199" s="100"/>
      <c r="E199" s="107"/>
      <c r="H199" s="144"/>
      <c r="I199" s="104"/>
      <c r="O199"/>
    </row>
    <row r="200" spans="1:17" ht="15" customHeight="1">
      <c r="A200" s="60" t="s">
        <v>158</v>
      </c>
      <c r="B200" s="18" t="str">
        <f>"Hold " &amp; Table1[[#This Row],[Dette er for hold '# (fx 1-8 eller 1)]] &amp; " " &amp; Table1[[#This Row],[Beskrivelse]]</f>
        <v>Hold 1 obligatorisk holdundervisning</v>
      </c>
      <c r="C200" s="109">
        <f>C198+4</f>
        <v>43515</v>
      </c>
      <c r="D200" s="33">
        <f>D195</f>
        <v>0.33333333333333331</v>
      </c>
      <c r="E200" s="106">
        <f>E195</f>
        <v>0.39583333333333331</v>
      </c>
      <c r="G200" s="17" t="s">
        <v>51</v>
      </c>
      <c r="H200" s="208" t="s">
        <v>366</v>
      </c>
      <c r="I200" s="15" t="str">
        <f>IF(I180="","",I180)</f>
        <v>1</v>
      </c>
      <c r="J200" t="s">
        <v>47</v>
      </c>
      <c r="M200" s="171"/>
    </row>
    <row r="201" spans="1:17" ht="15.75">
      <c r="A201" s="60" t="s">
        <v>158</v>
      </c>
      <c r="B201" s="18" t="str">
        <f>"Hold " &amp; Table1[[#This Row],[Dette er for hold '# (fx 1-8 eller 1)]] &amp; " " &amp; Table1[[#This Row],[Beskrivelse]]</f>
        <v>Hold 2 obligatorisk holdundervisning</v>
      </c>
      <c r="C201" s="109">
        <f>C200</f>
        <v>43515</v>
      </c>
      <c r="D201" s="33">
        <f>D197</f>
        <v>0.40625</v>
      </c>
      <c r="E201" s="106">
        <f>E197</f>
        <v>0.46875</v>
      </c>
      <c r="G201" s="17" t="s">
        <v>51</v>
      </c>
      <c r="H201" s="208" t="s">
        <v>366</v>
      </c>
      <c r="I201" s="15" t="str">
        <f>IF(I181="","",I181)</f>
        <v>2</v>
      </c>
      <c r="J201" t="s">
        <v>47</v>
      </c>
      <c r="M201" s="171"/>
    </row>
    <row r="202" spans="1:17" s="17" customFormat="1" ht="15">
      <c r="A202" s="3"/>
      <c r="B202" s="18"/>
      <c r="C202" s="108">
        <f>C201</f>
        <v>43515</v>
      </c>
      <c r="D202" s="34"/>
      <c r="E202" s="34"/>
      <c r="H202" s="19"/>
      <c r="I202" s="19" t="str">
        <f>IF(I182="","",I182)</f>
        <v/>
      </c>
      <c r="O202"/>
    </row>
    <row r="203" spans="1:17" ht="15.75">
      <c r="A203" s="60" t="s">
        <v>158</v>
      </c>
      <c r="B203" s="18" t="str">
        <f>"Hold " &amp; Table1[[#This Row],[Dette er for hold '# (fx 1-8 eller 1)]] &amp; " " &amp; Table1[[#This Row],[Beskrivelse]]</f>
        <v>Hold 3 obligatorisk holdundervisning</v>
      </c>
      <c r="C203" s="109">
        <f>C202</f>
        <v>43515</v>
      </c>
      <c r="D203" s="33">
        <f>D198</f>
        <v>0.48958333333333331</v>
      </c>
      <c r="E203" s="106">
        <f>E198</f>
        <v>0.55208333333333337</v>
      </c>
      <c r="G203" s="17" t="s">
        <v>51</v>
      </c>
      <c r="H203" s="208" t="s">
        <v>366</v>
      </c>
      <c r="I203" s="15" t="str">
        <f>IF(I183="","",I183)</f>
        <v>3</v>
      </c>
      <c r="J203" t="s">
        <v>47</v>
      </c>
      <c r="M203" s="171"/>
    </row>
    <row r="204" spans="1:17" s="101" customFormat="1" ht="15">
      <c r="A204" s="97"/>
      <c r="B204" s="98"/>
      <c r="C204" s="110"/>
      <c r="D204" s="100"/>
      <c r="E204" s="107"/>
      <c r="H204" s="144"/>
      <c r="I204" s="104"/>
      <c r="O204"/>
    </row>
    <row r="205" spans="1:17" ht="15.75">
      <c r="A205" s="60" t="s">
        <v>158</v>
      </c>
      <c r="B205" s="18" t="str">
        <f>"Hold " &amp; Table1[[#This Row],[Dette er for hold '# (fx 1-8 eller 1)]] &amp; " " &amp; Table1[[#This Row],[Beskrivelse]]</f>
        <v>Hold 4 obligatorisk holdundervisning</v>
      </c>
      <c r="C205" s="109">
        <f>C203+1</f>
        <v>43516</v>
      </c>
      <c r="D205" s="33">
        <f>D200</f>
        <v>0.33333333333333331</v>
      </c>
      <c r="E205" s="106">
        <f>E200</f>
        <v>0.39583333333333331</v>
      </c>
      <c r="G205" s="17" t="s">
        <v>51</v>
      </c>
      <c r="H205" s="208" t="s">
        <v>366</v>
      </c>
      <c r="I205" s="15" t="str">
        <f>IF(I185="","",I185)</f>
        <v>4</v>
      </c>
      <c r="J205" t="s">
        <v>47</v>
      </c>
      <c r="M205" s="171"/>
    </row>
    <row r="206" spans="1:17" ht="15.75">
      <c r="A206" s="60" t="s">
        <v>158</v>
      </c>
      <c r="B206" s="18" t="str">
        <f>"Hold " &amp; Table1[[#This Row],[Dette er for hold '# (fx 1-8 eller 1)]] &amp; " " &amp; Table1[[#This Row],[Beskrivelse]]</f>
        <v>Hold 1 obligatorisk holdundervisning</v>
      </c>
      <c r="C206" s="109">
        <f>C205</f>
        <v>43516</v>
      </c>
      <c r="D206" s="33">
        <f>D201</f>
        <v>0.40625</v>
      </c>
      <c r="E206" s="106">
        <f>E201</f>
        <v>0.46875</v>
      </c>
      <c r="G206" s="17" t="s">
        <v>51</v>
      </c>
      <c r="H206" s="208" t="s">
        <v>366</v>
      </c>
      <c r="I206" s="15" t="str">
        <f>IF(I186="","",I186)</f>
        <v>1</v>
      </c>
      <c r="J206" t="s">
        <v>47</v>
      </c>
      <c r="M206" s="171"/>
    </row>
    <row r="207" spans="1:17" s="17" customFormat="1" ht="15">
      <c r="B207" s="18"/>
      <c r="C207" s="108">
        <f>C206</f>
        <v>43516</v>
      </c>
      <c r="D207" s="34"/>
      <c r="E207" s="34"/>
      <c r="H207" s="19"/>
      <c r="I207" s="19" t="str">
        <f>IF(I187="","",I187)</f>
        <v/>
      </c>
      <c r="O207"/>
    </row>
    <row r="208" spans="1:17" ht="15.75">
      <c r="A208" s="60" t="s">
        <v>158</v>
      </c>
      <c r="B208" s="18" t="str">
        <f>"Hold " &amp; Table1[[#This Row],[Dette er for hold '# (fx 1-8 eller 1)]] &amp; " " &amp; Table1[[#This Row],[Beskrivelse]]</f>
        <v>Hold 2 obligatorisk holdundervisning</v>
      </c>
      <c r="C208" s="109">
        <f>C207</f>
        <v>43516</v>
      </c>
      <c r="D208" s="33">
        <f>D203</f>
        <v>0.48958333333333331</v>
      </c>
      <c r="E208" s="106">
        <f>E203</f>
        <v>0.55208333333333337</v>
      </c>
      <c r="G208" s="17" t="s">
        <v>51</v>
      </c>
      <c r="H208" s="208" t="s">
        <v>366</v>
      </c>
      <c r="I208" s="15" t="str">
        <f>IF(I188="","",I188)</f>
        <v>2</v>
      </c>
      <c r="J208" t="s">
        <v>47</v>
      </c>
      <c r="M208" s="171"/>
    </row>
    <row r="209" spans="1:15" s="101" customFormat="1" ht="15">
      <c r="A209" s="97"/>
      <c r="B209" s="98"/>
      <c r="C209" s="110"/>
      <c r="D209" s="100"/>
      <c r="E209" s="107"/>
      <c r="H209" s="144"/>
      <c r="I209" s="104"/>
      <c r="O209"/>
    </row>
    <row r="210" spans="1:15" ht="15.75">
      <c r="A210" s="60" t="s">
        <v>158</v>
      </c>
      <c r="B210" s="18" t="str">
        <f>"Hold " &amp; Table1[[#This Row],[Dette er for hold '# (fx 1-8 eller 1)]] &amp; " " &amp; Table1[[#This Row],[Beskrivelse]]</f>
        <v>Hold 3 obligatorisk holdundervisning</v>
      </c>
      <c r="C210" s="109">
        <f>C208+1</f>
        <v>43517</v>
      </c>
      <c r="D210" s="33">
        <f>D205</f>
        <v>0.33333333333333331</v>
      </c>
      <c r="E210" s="106">
        <f>E205</f>
        <v>0.39583333333333331</v>
      </c>
      <c r="G210" s="17" t="s">
        <v>51</v>
      </c>
      <c r="H210" s="208" t="s">
        <v>366</v>
      </c>
      <c r="I210" s="15" t="str">
        <f>IF(I190="","",I190)</f>
        <v>3</v>
      </c>
      <c r="J210" t="s">
        <v>47</v>
      </c>
      <c r="M210" s="171"/>
    </row>
    <row r="211" spans="1:15" s="17" customFormat="1" ht="15">
      <c r="B211" s="18"/>
      <c r="C211" s="108">
        <f>C210</f>
        <v>43517</v>
      </c>
      <c r="D211" s="33"/>
      <c r="E211" s="161"/>
      <c r="H211" s="19"/>
      <c r="I211" s="19" t="str">
        <f>IF(I191="","",I191)</f>
        <v/>
      </c>
      <c r="O211"/>
    </row>
    <row r="212" spans="1:15" ht="15.75">
      <c r="A212" s="60" t="s">
        <v>158</v>
      </c>
      <c r="B212" s="18" t="str">
        <f>"Hold " &amp; Table1[[#This Row],[Dette er for hold '# (fx 1-8 eller 1)]] &amp; " " &amp; Table1[[#This Row],[Beskrivelse]]</f>
        <v>Hold 4 obligatorisk holdundervisning</v>
      </c>
      <c r="C212" s="109">
        <f>C211</f>
        <v>43517</v>
      </c>
      <c r="D212" s="33">
        <f>D206</f>
        <v>0.40625</v>
      </c>
      <c r="E212" s="106">
        <f>E206</f>
        <v>0.46875</v>
      </c>
      <c r="G212" s="17" t="s">
        <v>51</v>
      </c>
      <c r="H212" s="208" t="s">
        <v>366</v>
      </c>
      <c r="I212" s="15" t="str">
        <f>IF(I192="","",I192)</f>
        <v>4</v>
      </c>
      <c r="J212" t="s">
        <v>47</v>
      </c>
      <c r="M212" s="171"/>
    </row>
    <row r="213" spans="1:15" ht="15.75">
      <c r="A213" s="60" t="s">
        <v>158</v>
      </c>
      <c r="B213" s="18" t="str">
        <f>"Hold " &amp; Table1[[#This Row],[Dette er for hold '# (fx 1-8 eller 1)]] &amp; " " &amp; Table1[[#This Row],[Beskrivelse]]</f>
        <v>Hold 1 obligatorisk holdundervisning</v>
      </c>
      <c r="C213" s="109">
        <f>C212</f>
        <v>43517</v>
      </c>
      <c r="D213" s="33">
        <f>D208</f>
        <v>0.48958333333333331</v>
      </c>
      <c r="E213" s="106">
        <f>E208</f>
        <v>0.55208333333333337</v>
      </c>
      <c r="G213" s="17" t="s">
        <v>51</v>
      </c>
      <c r="H213" s="208" t="s">
        <v>366</v>
      </c>
      <c r="I213" s="15" t="str">
        <f>IF(I193="","",I193)</f>
        <v>1</v>
      </c>
      <c r="J213" t="s">
        <v>47</v>
      </c>
      <c r="M213" s="171"/>
    </row>
    <row r="214" spans="1:15" s="101" customFormat="1" ht="15">
      <c r="A214" s="97"/>
      <c r="B214" s="98"/>
      <c r="C214" s="110"/>
      <c r="D214" s="100"/>
      <c r="E214" s="107"/>
      <c r="H214" s="144"/>
      <c r="I214" s="104"/>
      <c r="O214"/>
    </row>
    <row r="215" spans="1:15" ht="15.75">
      <c r="A215" s="60" t="s">
        <v>158</v>
      </c>
      <c r="B215" s="18" t="str">
        <f>"Hold " &amp; Table1[[#This Row],[Dette er for hold '# (fx 1-8 eller 1)]] &amp; " " &amp; Table1[[#This Row],[Beskrivelse]]</f>
        <v>Hold 2 obligatorisk holdundervisning</v>
      </c>
      <c r="C215" s="109">
        <f>C213+1</f>
        <v>43518</v>
      </c>
      <c r="D215" s="33">
        <f>D210</f>
        <v>0.33333333333333331</v>
      </c>
      <c r="E215" s="106">
        <f>E210</f>
        <v>0.39583333333333331</v>
      </c>
      <c r="G215" s="17" t="s">
        <v>51</v>
      </c>
      <c r="H215" s="208" t="s">
        <v>366</v>
      </c>
      <c r="I215" s="15" t="str">
        <f>IF(I195="","",I195)</f>
        <v>2</v>
      </c>
      <c r="J215" t="s">
        <v>47</v>
      </c>
      <c r="M215" s="171"/>
    </row>
    <row r="216" spans="1:15" s="17" customFormat="1" ht="15">
      <c r="B216" s="18"/>
      <c r="C216" s="108">
        <f>C215</f>
        <v>43518</v>
      </c>
      <c r="D216" s="33"/>
      <c r="E216" s="161"/>
      <c r="H216" s="19"/>
      <c r="I216" s="19" t="str">
        <f>IF(I196="","",I196)</f>
        <v/>
      </c>
      <c r="O216"/>
    </row>
    <row r="217" spans="1:15" ht="15.75">
      <c r="A217" s="60" t="s">
        <v>158</v>
      </c>
      <c r="B217" s="18" t="str">
        <f>"Hold " &amp; Table1[[#This Row],[Dette er for hold '# (fx 1-8 eller 1)]] &amp; " " &amp; Table1[[#This Row],[Beskrivelse]]</f>
        <v>Hold 3 obligatorisk holdundervisning</v>
      </c>
      <c r="C217" s="109">
        <f>C216</f>
        <v>43518</v>
      </c>
      <c r="D217" s="33">
        <f>D212</f>
        <v>0.40625</v>
      </c>
      <c r="E217" s="106">
        <f>E212</f>
        <v>0.46875</v>
      </c>
      <c r="G217" s="17" t="s">
        <v>51</v>
      </c>
      <c r="H217" s="208" t="s">
        <v>366</v>
      </c>
      <c r="I217" s="15" t="str">
        <f>IF(I197="","",I197)</f>
        <v>3</v>
      </c>
      <c r="J217" t="s">
        <v>47</v>
      </c>
      <c r="M217" s="171"/>
    </row>
    <row r="218" spans="1:15" ht="15.75">
      <c r="A218" s="60" t="s">
        <v>158</v>
      </c>
      <c r="B218" s="18" t="str">
        <f>"Hold " &amp; Table1[[#This Row],[Dette er for hold '# (fx 1-8 eller 1)]] &amp; " " &amp; Table1[[#This Row],[Beskrivelse]]</f>
        <v>Hold 4 obligatorisk holdundervisning</v>
      </c>
      <c r="C218" s="109">
        <f>C217</f>
        <v>43518</v>
      </c>
      <c r="D218" s="33">
        <f>D213</f>
        <v>0.48958333333333331</v>
      </c>
      <c r="E218" s="106">
        <f>E213</f>
        <v>0.55208333333333337</v>
      </c>
      <c r="G218" s="17" t="s">
        <v>51</v>
      </c>
      <c r="H218" s="208" t="s">
        <v>366</v>
      </c>
      <c r="I218" s="15" t="s">
        <v>46</v>
      </c>
      <c r="J218" t="s">
        <v>47</v>
      </c>
      <c r="M218" s="171"/>
    </row>
    <row r="219" spans="1:15" s="101" customFormat="1" ht="15">
      <c r="B219" s="98"/>
      <c r="C219" s="111"/>
      <c r="D219" s="105"/>
      <c r="E219" s="107"/>
      <c r="H219" s="141"/>
      <c r="I219" s="104"/>
      <c r="O219"/>
    </row>
    <row r="220" spans="1:15" s="101" customFormat="1" ht="15">
      <c r="B220" s="98"/>
      <c r="C220" s="111"/>
      <c r="D220" s="105"/>
      <c r="E220" s="107"/>
      <c r="H220" s="141"/>
      <c r="I220" s="104"/>
      <c r="O220"/>
    </row>
    <row r="221" spans="1:15" ht="15.75">
      <c r="A221" s="60" t="s">
        <v>158</v>
      </c>
      <c r="B221" s="18" t="str">
        <f>"Hold " &amp; Table1[[#This Row],[Dette er for hold '# (fx 1-8 eller 1)]] &amp; " " &amp; Table1[[#This Row],[Beskrivelse]]</f>
        <v>Hold 5 obligatorisk holdundervisning</v>
      </c>
      <c r="C221" s="109">
        <f>C218+4</f>
        <v>43522</v>
      </c>
      <c r="D221" s="33">
        <v>0.33333333333333331</v>
      </c>
      <c r="E221" s="106">
        <v>0.39583333333333331</v>
      </c>
      <c r="G221" t="s">
        <v>51</v>
      </c>
      <c r="H221" s="208" t="s">
        <v>366</v>
      </c>
      <c r="I221" s="15" t="s">
        <v>168</v>
      </c>
      <c r="J221" t="s">
        <v>47</v>
      </c>
      <c r="M221" s="171"/>
    </row>
    <row r="222" spans="1:15" ht="15.75">
      <c r="A222" s="60" t="s">
        <v>158</v>
      </c>
      <c r="B222" s="18" t="str">
        <f>"Hold " &amp; Table1[[#This Row],[Dette er for hold '# (fx 1-8 eller 1)]] &amp; " " &amp; Table1[[#This Row],[Beskrivelse]]</f>
        <v>Hold 6 obligatorisk holdundervisning</v>
      </c>
      <c r="C222" s="109">
        <f>C221</f>
        <v>43522</v>
      </c>
      <c r="D222" s="33">
        <v>0.40625</v>
      </c>
      <c r="E222" s="106">
        <v>0.46875</v>
      </c>
      <c r="G222" t="s">
        <v>51</v>
      </c>
      <c r="H222" s="208" t="s">
        <v>366</v>
      </c>
      <c r="I222" s="15" t="s">
        <v>169</v>
      </c>
      <c r="J222" t="s">
        <v>47</v>
      </c>
      <c r="M222" s="171"/>
    </row>
    <row r="223" spans="1:15" s="17" customFormat="1" ht="15">
      <c r="B223" s="18"/>
      <c r="C223" s="108">
        <f>C222</f>
        <v>43522</v>
      </c>
      <c r="D223" s="33"/>
      <c r="E223" s="161"/>
      <c r="H223" s="19"/>
      <c r="I223" s="19"/>
      <c r="O223"/>
    </row>
    <row r="224" spans="1:15" ht="15.75">
      <c r="A224" s="60" t="s">
        <v>158</v>
      </c>
      <c r="B224" s="18" t="str">
        <f>"Hold " &amp; Table1[[#This Row],[Dette er for hold '# (fx 1-8 eller 1)]] &amp; " " &amp; Table1[[#This Row],[Beskrivelse]]</f>
        <v>Hold 7 obligatorisk holdundervisning</v>
      </c>
      <c r="C224" s="109">
        <f>C223</f>
        <v>43522</v>
      </c>
      <c r="D224" s="33">
        <f>D218</f>
        <v>0.48958333333333331</v>
      </c>
      <c r="E224" s="106">
        <f>E218</f>
        <v>0.55208333333333337</v>
      </c>
      <c r="G224" t="s">
        <v>51</v>
      </c>
      <c r="H224" s="208" t="s">
        <v>366</v>
      </c>
      <c r="I224" s="15" t="s">
        <v>170</v>
      </c>
      <c r="J224" t="s">
        <v>47</v>
      </c>
      <c r="M224" s="171"/>
    </row>
    <row r="225" spans="1:15" s="101" customFormat="1" ht="15">
      <c r="A225" s="97"/>
      <c r="B225" s="98"/>
      <c r="C225" s="110"/>
      <c r="D225" s="100"/>
      <c r="E225" s="107"/>
      <c r="H225" s="144"/>
      <c r="I225" s="104"/>
      <c r="O225"/>
    </row>
    <row r="226" spans="1:15" ht="15.75">
      <c r="A226" s="60" t="s">
        <v>158</v>
      </c>
      <c r="B226" s="18" t="str">
        <f>"Hold " &amp; Table1[[#This Row],[Dette er for hold '# (fx 1-8 eller 1)]] &amp; " " &amp; Table1[[#This Row],[Beskrivelse]]</f>
        <v>Hold 8 obligatorisk holdundervisning</v>
      </c>
      <c r="C226" s="109">
        <f>C224+1</f>
        <v>43523</v>
      </c>
      <c r="D226" s="33">
        <f>D221</f>
        <v>0.33333333333333331</v>
      </c>
      <c r="E226" s="106">
        <f>E221</f>
        <v>0.39583333333333331</v>
      </c>
      <c r="G226" t="s">
        <v>51</v>
      </c>
      <c r="H226" s="208" t="s">
        <v>366</v>
      </c>
      <c r="I226" s="15" t="s">
        <v>171</v>
      </c>
      <c r="J226" t="s">
        <v>47</v>
      </c>
      <c r="M226" s="171"/>
    </row>
    <row r="227" spans="1:15" ht="15.75">
      <c r="A227" s="60" t="s">
        <v>158</v>
      </c>
      <c r="B227" s="18" t="str">
        <f>"Hold " &amp; Table1[[#This Row],[Dette er for hold '# (fx 1-8 eller 1)]] &amp; " " &amp; Table1[[#This Row],[Beskrivelse]]</f>
        <v>Hold 5 obligatorisk holdundervisning</v>
      </c>
      <c r="C227" s="109">
        <f>C226</f>
        <v>43523</v>
      </c>
      <c r="D227" s="33">
        <f>D222</f>
        <v>0.40625</v>
      </c>
      <c r="E227" s="106">
        <f>E222</f>
        <v>0.46875</v>
      </c>
      <c r="G227" t="s">
        <v>51</v>
      </c>
      <c r="H227" s="208" t="s">
        <v>366</v>
      </c>
      <c r="I227" s="15">
        <v>5</v>
      </c>
      <c r="J227" t="s">
        <v>47</v>
      </c>
      <c r="M227" s="171"/>
    </row>
    <row r="228" spans="1:15" s="17" customFormat="1" ht="15">
      <c r="A228" s="3"/>
      <c r="B228" s="18"/>
      <c r="C228" s="108">
        <f>C227</f>
        <v>43523</v>
      </c>
      <c r="D228" s="33"/>
      <c r="E228" s="161"/>
      <c r="H228" s="19"/>
      <c r="I228" s="19"/>
      <c r="O228"/>
    </row>
    <row r="229" spans="1:15" ht="15.75">
      <c r="A229" s="60" t="s">
        <v>158</v>
      </c>
      <c r="B229" s="18" t="str">
        <f>"Hold " &amp; Table1[[#This Row],[Dette er for hold '# (fx 1-8 eller 1)]] &amp; " " &amp; Table1[[#This Row],[Beskrivelse]]</f>
        <v>Hold 6 obligatorisk holdundervisning</v>
      </c>
      <c r="C229" s="109">
        <f>C228</f>
        <v>43523</v>
      </c>
      <c r="D229" s="33">
        <f>D224</f>
        <v>0.48958333333333331</v>
      </c>
      <c r="E229" s="106">
        <f>E224</f>
        <v>0.55208333333333337</v>
      </c>
      <c r="G229" t="s">
        <v>51</v>
      </c>
      <c r="H229" s="208" t="s">
        <v>366</v>
      </c>
      <c r="I229" s="15" t="s">
        <v>169</v>
      </c>
      <c r="J229" t="s">
        <v>47</v>
      </c>
      <c r="M229" s="171"/>
    </row>
    <row r="230" spans="1:15" s="101" customFormat="1" ht="15">
      <c r="A230" s="97"/>
      <c r="B230" s="98"/>
      <c r="C230" s="110"/>
      <c r="D230" s="100"/>
      <c r="E230" s="107"/>
      <c r="H230" s="144"/>
      <c r="I230" s="104"/>
      <c r="O230"/>
    </row>
    <row r="231" spans="1:15" ht="15.75">
      <c r="A231" s="60" t="s">
        <v>158</v>
      </c>
      <c r="B231" s="18" t="str">
        <f>"Hold " &amp; Table1[[#This Row],[Dette er for hold '# (fx 1-8 eller 1)]] &amp; " " &amp; Table1[[#This Row],[Beskrivelse]]</f>
        <v>Hold 7 obligatorisk holdundervisning</v>
      </c>
      <c r="C231" s="109">
        <f>C229+1</f>
        <v>43524</v>
      </c>
      <c r="D231" s="33">
        <f>D226</f>
        <v>0.33333333333333331</v>
      </c>
      <c r="E231" s="106">
        <f>E226</f>
        <v>0.39583333333333331</v>
      </c>
      <c r="G231" t="s">
        <v>51</v>
      </c>
      <c r="H231" s="208" t="s">
        <v>366</v>
      </c>
      <c r="I231" s="15">
        <v>7</v>
      </c>
      <c r="J231" t="s">
        <v>47</v>
      </c>
      <c r="M231" s="171"/>
    </row>
    <row r="232" spans="1:15" s="17" customFormat="1" ht="15">
      <c r="B232" s="18"/>
      <c r="C232" s="108">
        <f>C231</f>
        <v>43524</v>
      </c>
      <c r="D232" s="34"/>
      <c r="E232" s="34"/>
      <c r="H232" s="19"/>
      <c r="I232" s="19"/>
      <c r="O232"/>
    </row>
    <row r="233" spans="1:15" ht="15.75">
      <c r="A233" s="60" t="s">
        <v>158</v>
      </c>
      <c r="B233" s="18" t="str">
        <f>"Hold " &amp; Table1[[#This Row],[Dette er for hold '# (fx 1-8 eller 1)]] &amp; " " &amp; Table1[[#This Row],[Beskrivelse]]</f>
        <v>Hold 8 obligatorisk holdundervisning</v>
      </c>
      <c r="C233" s="109">
        <f>C232</f>
        <v>43524</v>
      </c>
      <c r="D233" s="33">
        <f>D227</f>
        <v>0.40625</v>
      </c>
      <c r="E233" s="106">
        <f>E227</f>
        <v>0.46875</v>
      </c>
      <c r="G233" t="s">
        <v>51</v>
      </c>
      <c r="H233" s="208" t="s">
        <v>366</v>
      </c>
      <c r="I233" s="15" t="s">
        <v>171</v>
      </c>
      <c r="J233" t="s">
        <v>47</v>
      </c>
      <c r="M233" s="171"/>
    </row>
    <row r="234" spans="1:15" ht="15.75">
      <c r="A234" s="60" t="s">
        <v>158</v>
      </c>
      <c r="B234" s="18" t="str">
        <f>"Hold " &amp; Table1[[#This Row],[Dette er for hold '# (fx 1-8 eller 1)]] &amp; " " &amp; Table1[[#This Row],[Beskrivelse]]</f>
        <v>Hold 5 obligatorisk holdundervisning</v>
      </c>
      <c r="C234" s="109">
        <f>C233</f>
        <v>43524</v>
      </c>
      <c r="D234" s="33">
        <f>D229</f>
        <v>0.48958333333333331</v>
      </c>
      <c r="E234" s="106">
        <f>E229</f>
        <v>0.55208333333333337</v>
      </c>
      <c r="G234" t="s">
        <v>51</v>
      </c>
      <c r="H234" s="208" t="s">
        <v>366</v>
      </c>
      <c r="I234" s="15" t="s">
        <v>168</v>
      </c>
      <c r="J234" t="s">
        <v>47</v>
      </c>
      <c r="M234" s="171"/>
    </row>
    <row r="235" spans="1:15" s="101" customFormat="1" ht="15">
      <c r="A235" s="97"/>
      <c r="B235" s="98"/>
      <c r="C235" s="110"/>
      <c r="D235" s="100"/>
      <c r="E235" s="107"/>
      <c r="H235" s="144"/>
      <c r="I235" s="104"/>
      <c r="O235"/>
    </row>
    <row r="236" spans="1:15" ht="15.75">
      <c r="A236" s="60" t="s">
        <v>158</v>
      </c>
      <c r="B236" s="18" t="str">
        <f>"Hold " &amp; Table1[[#This Row],[Dette er for hold '# (fx 1-8 eller 1)]] &amp; " " &amp; Table1[[#This Row],[Beskrivelse]]</f>
        <v>Hold 6 obligatorisk holdundervisning</v>
      </c>
      <c r="C236" s="109">
        <f>C234+1</f>
        <v>43525</v>
      </c>
      <c r="D236" s="33">
        <f>D231</f>
        <v>0.33333333333333331</v>
      </c>
      <c r="E236" s="106">
        <f>E231</f>
        <v>0.39583333333333331</v>
      </c>
      <c r="G236" t="s">
        <v>51</v>
      </c>
      <c r="H236" s="208" t="s">
        <v>366</v>
      </c>
      <c r="I236" s="15" t="s">
        <v>169</v>
      </c>
      <c r="J236" t="s">
        <v>47</v>
      </c>
      <c r="M236" s="171"/>
    </row>
    <row r="237" spans="1:15" s="17" customFormat="1" ht="15">
      <c r="B237" s="18"/>
      <c r="C237" s="108">
        <f>C236</f>
        <v>43525</v>
      </c>
      <c r="D237" s="33"/>
      <c r="E237" s="161"/>
      <c r="H237" s="19"/>
      <c r="I237" s="19"/>
      <c r="O237"/>
    </row>
    <row r="238" spans="1:15" ht="15.75">
      <c r="A238" s="60" t="s">
        <v>158</v>
      </c>
      <c r="B238" s="18" t="str">
        <f>"Hold " &amp; Table1[[#This Row],[Dette er for hold '# (fx 1-8 eller 1)]] &amp; " " &amp; Table1[[#This Row],[Beskrivelse]]</f>
        <v>Hold 7 Ingen undervisning - find erstatning på andet hold - obligatorisk holdundervisning</v>
      </c>
      <c r="C238" s="109">
        <f>C237</f>
        <v>43525</v>
      </c>
      <c r="D238" s="33">
        <f>D233</f>
        <v>0.40625</v>
      </c>
      <c r="E238" s="106">
        <f>E233</f>
        <v>0.46875</v>
      </c>
      <c r="G238" s="45" t="s">
        <v>215</v>
      </c>
      <c r="H238" s="142"/>
      <c r="I238" s="15" t="s">
        <v>170</v>
      </c>
      <c r="J238" t="s">
        <v>47</v>
      </c>
      <c r="M238" s="171"/>
      <c r="N238" s="147" t="s">
        <v>213</v>
      </c>
      <c r="O238" t="s">
        <v>206</v>
      </c>
    </row>
    <row r="239" spans="1:15" ht="15.75">
      <c r="A239" s="60" t="s">
        <v>158</v>
      </c>
      <c r="B239" s="18" t="str">
        <f>"Hold " &amp; Table1[[#This Row],[Dette er for hold '# (fx 1-8 eller 1)]] &amp; " " &amp; Table1[[#This Row],[Beskrivelse]]</f>
        <v>Hold 8 Ingen undervisning - find erstatning på andet hold - obligatorisk holdundervisning</v>
      </c>
      <c r="C239" s="109">
        <f>C238</f>
        <v>43525</v>
      </c>
      <c r="D239" s="33">
        <f>D234</f>
        <v>0.48958333333333331</v>
      </c>
      <c r="E239" s="106">
        <f>E234</f>
        <v>0.55208333333333337</v>
      </c>
      <c r="G239" s="45" t="s">
        <v>215</v>
      </c>
      <c r="H239" s="142"/>
      <c r="I239" s="15" t="s">
        <v>171</v>
      </c>
      <c r="J239" t="s">
        <v>47</v>
      </c>
      <c r="M239" s="171"/>
      <c r="N239" s="147" t="s">
        <v>213</v>
      </c>
      <c r="O239" t="s">
        <v>207</v>
      </c>
    </row>
    <row r="240" spans="1:15" s="101" customFormat="1" ht="15">
      <c r="A240" s="97"/>
      <c r="B240" s="98"/>
      <c r="C240" s="110"/>
      <c r="D240" s="100"/>
      <c r="E240" s="107"/>
      <c r="H240" s="144"/>
      <c r="I240" s="104"/>
      <c r="O240"/>
    </row>
    <row r="241" spans="1:15" ht="15.75">
      <c r="A241" s="60" t="s">
        <v>158</v>
      </c>
      <c r="B241" s="18" t="str">
        <f>"Hold " &amp; Table1[[#This Row],[Dette er for hold '# (fx 1-8 eller 1)]] &amp; " " &amp; Table1[[#This Row],[Beskrivelse]]</f>
        <v>Hold 5 obligatorisk holdundervisning</v>
      </c>
      <c r="C241" s="109">
        <f>C239+4</f>
        <v>43529</v>
      </c>
      <c r="D241" s="33">
        <f>D236</f>
        <v>0.33333333333333331</v>
      </c>
      <c r="E241" s="106">
        <f>E236</f>
        <v>0.39583333333333331</v>
      </c>
      <c r="G241" t="s">
        <v>51</v>
      </c>
      <c r="H241" s="208" t="s">
        <v>366</v>
      </c>
      <c r="I241" s="15" t="str">
        <f>IF(I221="","",I221)</f>
        <v>5</v>
      </c>
      <c r="J241" t="s">
        <v>47</v>
      </c>
      <c r="M241" s="171"/>
    </row>
    <row r="242" spans="1:15" ht="15.75">
      <c r="A242" s="60" t="s">
        <v>158</v>
      </c>
      <c r="B242" s="18" t="str">
        <f>"Hold " &amp; Table1[[#This Row],[Dette er for hold '# (fx 1-8 eller 1)]] &amp; " " &amp; Table1[[#This Row],[Beskrivelse]]</f>
        <v>Hold 6 obligatorisk holdundervisning</v>
      </c>
      <c r="C242" s="109">
        <f>C241</f>
        <v>43529</v>
      </c>
      <c r="D242" s="33">
        <f>D238</f>
        <v>0.40625</v>
      </c>
      <c r="E242" s="106">
        <f>E238</f>
        <v>0.46875</v>
      </c>
      <c r="G242" t="s">
        <v>51</v>
      </c>
      <c r="H242" s="208" t="s">
        <v>366</v>
      </c>
      <c r="I242" s="15" t="str">
        <f>IF(I222="","",I222)</f>
        <v>6</v>
      </c>
      <c r="J242" t="s">
        <v>47</v>
      </c>
      <c r="M242" s="171"/>
    </row>
    <row r="243" spans="1:15" s="17" customFormat="1" ht="15">
      <c r="B243" s="18"/>
      <c r="C243" s="108">
        <f>C242</f>
        <v>43529</v>
      </c>
      <c r="D243" s="34"/>
      <c r="E243" s="34"/>
      <c r="H243" s="19"/>
      <c r="I243" s="19" t="str">
        <f>IF(I223="","",I223)</f>
        <v/>
      </c>
      <c r="O243"/>
    </row>
    <row r="244" spans="1:15" ht="15.75">
      <c r="A244" s="60" t="s">
        <v>158</v>
      </c>
      <c r="B244" s="18" t="str">
        <f>"Hold " &amp; Table1[[#This Row],[Dette er for hold '# (fx 1-8 eller 1)]] &amp; " " &amp; Table1[[#This Row],[Beskrivelse]]</f>
        <v>Hold 7 obligatorisk holdundervisning</v>
      </c>
      <c r="C244" s="109">
        <f>C243</f>
        <v>43529</v>
      </c>
      <c r="D244" s="33">
        <f>D239</f>
        <v>0.48958333333333331</v>
      </c>
      <c r="E244" s="106">
        <f>E239</f>
        <v>0.55208333333333337</v>
      </c>
      <c r="G244" t="s">
        <v>51</v>
      </c>
      <c r="H244" s="208" t="s">
        <v>366</v>
      </c>
      <c r="I244" s="15" t="str">
        <f>IF(I224="","",I224)</f>
        <v>7</v>
      </c>
      <c r="J244" t="s">
        <v>47</v>
      </c>
      <c r="M244" s="171"/>
    </row>
    <row r="245" spans="1:15" s="101" customFormat="1" ht="15">
      <c r="A245" s="97"/>
      <c r="B245" s="98"/>
      <c r="C245" s="110"/>
      <c r="D245" s="100"/>
      <c r="E245" s="107"/>
      <c r="H245" s="144"/>
      <c r="I245" s="104"/>
      <c r="O245"/>
    </row>
    <row r="246" spans="1:15" ht="15.75">
      <c r="A246" s="60" t="s">
        <v>158</v>
      </c>
      <c r="B246" s="18" t="str">
        <f>"Hold " &amp; Table1[[#This Row],[Dette er for hold '# (fx 1-8 eller 1)]] &amp; " " &amp; Table1[[#This Row],[Beskrivelse]]</f>
        <v>Hold 8 obligatorisk holdundervisning</v>
      </c>
      <c r="C246" s="109">
        <f>C244+1</f>
        <v>43530</v>
      </c>
      <c r="D246" s="33">
        <f>D241</f>
        <v>0.33333333333333331</v>
      </c>
      <c r="E246" s="106">
        <f>E241</f>
        <v>0.39583333333333331</v>
      </c>
      <c r="G246" t="s">
        <v>51</v>
      </c>
      <c r="H246" s="208" t="s">
        <v>366</v>
      </c>
      <c r="I246" s="15" t="str">
        <f>IF(I226="","",I226)</f>
        <v>8</v>
      </c>
      <c r="J246" t="s">
        <v>47</v>
      </c>
      <c r="M246" s="171"/>
    </row>
    <row r="247" spans="1:15" ht="15.75">
      <c r="A247" s="60" t="s">
        <v>158</v>
      </c>
      <c r="B247" s="18" t="str">
        <f>"Hold " &amp; Table1[[#This Row],[Dette er for hold '# (fx 1-8 eller 1)]] &amp; " " &amp; Table1[[#This Row],[Beskrivelse]]</f>
        <v>Hold 5 obligatorisk holdundervisning</v>
      </c>
      <c r="C247" s="109">
        <f>C246</f>
        <v>43530</v>
      </c>
      <c r="D247" s="33">
        <f>D242</f>
        <v>0.40625</v>
      </c>
      <c r="E247" s="106">
        <f>E242</f>
        <v>0.46875</v>
      </c>
      <c r="G247" t="s">
        <v>51</v>
      </c>
      <c r="H247" s="208" t="s">
        <v>366</v>
      </c>
      <c r="I247" s="15">
        <f>IF(I227="","",I227)</f>
        <v>5</v>
      </c>
      <c r="J247" t="s">
        <v>47</v>
      </c>
      <c r="M247" s="171"/>
    </row>
    <row r="248" spans="1:15" s="17" customFormat="1" ht="15">
      <c r="B248" s="18"/>
      <c r="C248" s="108">
        <f>C247</f>
        <v>43530</v>
      </c>
      <c r="D248" s="34"/>
      <c r="E248" s="34"/>
      <c r="H248" s="19"/>
      <c r="I248" s="19" t="str">
        <f>IF(I228="","",I228)</f>
        <v/>
      </c>
      <c r="O248"/>
    </row>
    <row r="249" spans="1:15" ht="15.75">
      <c r="A249" s="60" t="s">
        <v>158</v>
      </c>
      <c r="B249" s="18" t="str">
        <f>"Hold " &amp; Table1[[#This Row],[Dette er for hold '# (fx 1-8 eller 1)]] &amp; " " &amp; Table1[[#This Row],[Beskrivelse]]</f>
        <v>Hold 6 obligatorisk holdundervisning</v>
      </c>
      <c r="C249" s="109">
        <f>C248</f>
        <v>43530</v>
      </c>
      <c r="D249" s="33">
        <f>D244</f>
        <v>0.48958333333333331</v>
      </c>
      <c r="E249" s="106">
        <f>E244</f>
        <v>0.55208333333333337</v>
      </c>
      <c r="G249" t="s">
        <v>51</v>
      </c>
      <c r="H249" s="208" t="s">
        <v>366</v>
      </c>
      <c r="I249" s="15" t="str">
        <f>IF(I229="","",I229)</f>
        <v>6</v>
      </c>
      <c r="J249" t="s">
        <v>47</v>
      </c>
      <c r="M249" s="171"/>
    </row>
    <row r="250" spans="1:15" s="101" customFormat="1" ht="15">
      <c r="A250" s="97"/>
      <c r="B250" s="98"/>
      <c r="C250" s="110"/>
      <c r="D250" s="100"/>
      <c r="E250" s="107"/>
      <c r="H250" s="144"/>
      <c r="I250" s="104"/>
      <c r="O250"/>
    </row>
    <row r="251" spans="1:15" ht="15.75">
      <c r="A251" s="60" t="s">
        <v>158</v>
      </c>
      <c r="B251" s="18" t="str">
        <f>"Hold " &amp; Table1[[#This Row],[Dette er for hold '# (fx 1-8 eller 1)]] &amp; " " &amp; Table1[[#This Row],[Beskrivelse]]</f>
        <v>Hold 7 obligatorisk holdundervisning</v>
      </c>
      <c r="C251" s="109">
        <f>C249+1</f>
        <v>43531</v>
      </c>
      <c r="D251" s="33">
        <f>D246</f>
        <v>0.33333333333333331</v>
      </c>
      <c r="E251" s="106">
        <f>E246</f>
        <v>0.39583333333333331</v>
      </c>
      <c r="G251" t="s">
        <v>51</v>
      </c>
      <c r="H251" s="208" t="s">
        <v>366</v>
      </c>
      <c r="I251" s="15">
        <f>IF(I231="","",I231)</f>
        <v>7</v>
      </c>
      <c r="J251" t="s">
        <v>47</v>
      </c>
      <c r="M251" s="171"/>
    </row>
    <row r="252" spans="1:15" s="17" customFormat="1" ht="15">
      <c r="B252" s="18"/>
      <c r="C252" s="108">
        <f>C251</f>
        <v>43531</v>
      </c>
      <c r="D252" s="33"/>
      <c r="E252" s="161"/>
      <c r="H252" s="19"/>
      <c r="I252" s="19" t="str">
        <f>IF(I232="","",I232)</f>
        <v/>
      </c>
      <c r="O252"/>
    </row>
    <row r="253" spans="1:15" ht="15.75">
      <c r="A253" s="60" t="s">
        <v>158</v>
      </c>
      <c r="B253" s="18" t="str">
        <f>"Hold " &amp; Table1[[#This Row],[Dette er for hold '# (fx 1-8 eller 1)]] &amp; " " &amp; Table1[[#This Row],[Beskrivelse]]</f>
        <v>Hold 8 obligatorisk holdundervisning</v>
      </c>
      <c r="C253" s="109">
        <f>C252</f>
        <v>43531</v>
      </c>
      <c r="D253" s="33">
        <f>D247</f>
        <v>0.40625</v>
      </c>
      <c r="E253" s="106">
        <f>E247</f>
        <v>0.46875</v>
      </c>
      <c r="G253" t="s">
        <v>51</v>
      </c>
      <c r="H253" s="208" t="s">
        <v>366</v>
      </c>
      <c r="I253" s="15" t="str">
        <f>IF(I233="","",I233)</f>
        <v>8</v>
      </c>
      <c r="J253" t="s">
        <v>47</v>
      </c>
      <c r="M253" s="171"/>
    </row>
    <row r="254" spans="1:15" ht="15.75">
      <c r="A254" s="60" t="s">
        <v>158</v>
      </c>
      <c r="B254" s="18" t="str">
        <f>"Hold " &amp; Table1[[#This Row],[Dette er for hold '# (fx 1-8 eller 1)]] &amp; " " &amp; Table1[[#This Row],[Beskrivelse]]</f>
        <v>Hold 5 obligatorisk holdundervisning</v>
      </c>
      <c r="C254" s="109">
        <f>C253</f>
        <v>43531</v>
      </c>
      <c r="D254" s="33">
        <f>D249</f>
        <v>0.48958333333333331</v>
      </c>
      <c r="E254" s="106">
        <f>E249</f>
        <v>0.55208333333333337</v>
      </c>
      <c r="G254" t="s">
        <v>51</v>
      </c>
      <c r="H254" s="208" t="s">
        <v>366</v>
      </c>
      <c r="I254" s="15" t="str">
        <f>IF(I234="","",I234)</f>
        <v>5</v>
      </c>
      <c r="J254" t="s">
        <v>47</v>
      </c>
      <c r="M254" s="171"/>
    </row>
    <row r="255" spans="1:15" s="101" customFormat="1" ht="15">
      <c r="A255" s="97"/>
      <c r="B255" s="98"/>
      <c r="C255" s="110"/>
      <c r="D255" s="100"/>
      <c r="E255" s="107"/>
      <c r="H255" s="144"/>
      <c r="I255" s="104"/>
      <c r="O255"/>
    </row>
    <row r="256" spans="1:15" ht="15.75">
      <c r="A256" s="60" t="s">
        <v>158</v>
      </c>
      <c r="B256" s="18" t="str">
        <f>"Hold " &amp; Table1[[#This Row],[Dette er for hold '# (fx 1-8 eller 1)]] &amp; " " &amp; Table1[[#This Row],[Beskrivelse]]</f>
        <v>Hold 6 obligatorisk holdundervisning</v>
      </c>
      <c r="C256" s="109">
        <f>C254+1</f>
        <v>43532</v>
      </c>
      <c r="D256" s="33">
        <f>D251</f>
        <v>0.33333333333333331</v>
      </c>
      <c r="E256" s="106">
        <f>E251</f>
        <v>0.39583333333333331</v>
      </c>
      <c r="G256" t="s">
        <v>51</v>
      </c>
      <c r="H256" s="208" t="s">
        <v>366</v>
      </c>
      <c r="I256" s="15" t="str">
        <f>IF(I236="","",I236)</f>
        <v>6</v>
      </c>
      <c r="J256" t="s">
        <v>47</v>
      </c>
      <c r="M256" s="171"/>
    </row>
    <row r="257" spans="1:15" s="17" customFormat="1" ht="15">
      <c r="B257" s="18"/>
      <c r="C257" s="108">
        <f>C256</f>
        <v>43532</v>
      </c>
      <c r="D257" s="33"/>
      <c r="E257" s="161"/>
      <c r="H257" s="19"/>
      <c r="I257" s="19" t="str">
        <f>IF(I237="","",I237)</f>
        <v/>
      </c>
      <c r="O257"/>
    </row>
    <row r="258" spans="1:15" ht="15.75">
      <c r="A258" s="60" t="s">
        <v>158</v>
      </c>
      <c r="B258" s="18" t="str">
        <f>"Hold " &amp; Table1[[#This Row],[Dette er for hold '# (fx 1-8 eller 1)]] &amp; " " &amp; Table1[[#This Row],[Beskrivelse]]</f>
        <v>Hold 7 obligatorisk holdundervisning</v>
      </c>
      <c r="C258" s="109">
        <f>C257</f>
        <v>43532</v>
      </c>
      <c r="D258" s="33">
        <v>0.39583333333333331</v>
      </c>
      <c r="E258" s="106">
        <v>0.45833333333333331</v>
      </c>
      <c r="G258" t="s">
        <v>51</v>
      </c>
      <c r="H258" s="208" t="s">
        <v>366</v>
      </c>
      <c r="I258" s="15" t="str">
        <f>IF(I238="","",I238)</f>
        <v>7</v>
      </c>
      <c r="J258" t="s">
        <v>47</v>
      </c>
      <c r="M258" s="171"/>
    </row>
    <row r="259" spans="1:15" ht="15.75">
      <c r="A259" s="60" t="s">
        <v>158</v>
      </c>
      <c r="B259" s="18" t="str">
        <f>"Hold " &amp; Table1[[#This Row],[Dette er for hold '# (fx 1-8 eller 1)]] &amp; " " &amp; Table1[[#This Row],[Beskrivelse]]</f>
        <v>Hold 8 obligatorisk holdundervisning</v>
      </c>
      <c r="C259" s="109">
        <f>C258</f>
        <v>43532</v>
      </c>
      <c r="D259" s="33">
        <f>D254</f>
        <v>0.48958333333333331</v>
      </c>
      <c r="E259" s="106">
        <f>E254</f>
        <v>0.55208333333333337</v>
      </c>
      <c r="G259" t="s">
        <v>51</v>
      </c>
      <c r="H259" s="208" t="s">
        <v>366</v>
      </c>
      <c r="I259" s="15" t="str">
        <f>IF(I239="","",I239)</f>
        <v>8</v>
      </c>
      <c r="J259" s="6" t="s">
        <v>47</v>
      </c>
      <c r="M259" s="171"/>
    </row>
    <row r="260" spans="1:15" s="101" customFormat="1" ht="15">
      <c r="A260" s="97"/>
      <c r="B260" s="98"/>
      <c r="C260" s="110"/>
      <c r="D260" s="100"/>
      <c r="E260" s="107"/>
      <c r="H260" s="141"/>
      <c r="I260" s="104"/>
      <c r="O260"/>
    </row>
    <row r="261" spans="1:15" ht="15.75">
      <c r="A261" s="60" t="s">
        <v>158</v>
      </c>
      <c r="B261" s="18" t="str">
        <f>"Hold " &amp; Table1[[#This Row],[Dette er for hold '# (fx 1-8 eller 1)]] &amp; " " &amp; Table1[[#This Row],[Beskrivelse]]</f>
        <v>Hold 5 obligatorisk holdundervisning</v>
      </c>
      <c r="C261" s="109">
        <f>C259+4</f>
        <v>43536</v>
      </c>
      <c r="D261" s="33">
        <f>D256</f>
        <v>0.33333333333333331</v>
      </c>
      <c r="E261" s="106">
        <f>E256</f>
        <v>0.39583333333333331</v>
      </c>
      <c r="G261" t="s">
        <v>51</v>
      </c>
      <c r="H261" s="208" t="s">
        <v>366</v>
      </c>
      <c r="I261" s="15" t="str">
        <f>IF(I241="","",I241)</f>
        <v>5</v>
      </c>
      <c r="J261" t="s">
        <v>47</v>
      </c>
      <c r="M261" s="171"/>
    </row>
    <row r="262" spans="1:15" ht="15.75">
      <c r="A262" s="60" t="s">
        <v>158</v>
      </c>
      <c r="B262" s="18" t="str">
        <f>"Hold " &amp; Table1[[#This Row],[Dette er for hold '# (fx 1-8 eller 1)]] &amp; " " &amp; Table1[[#This Row],[Beskrivelse]]</f>
        <v>Hold 6 obligatorisk holdundervisning</v>
      </c>
      <c r="C262" s="109">
        <f>C261</f>
        <v>43536</v>
      </c>
      <c r="D262" s="33">
        <f>D253</f>
        <v>0.40625</v>
      </c>
      <c r="E262" s="106">
        <f>E253</f>
        <v>0.46875</v>
      </c>
      <c r="G262" t="s">
        <v>51</v>
      </c>
      <c r="H262" s="208" t="s">
        <v>366</v>
      </c>
      <c r="I262" s="15" t="str">
        <f>IF(I242="","",I242)</f>
        <v>6</v>
      </c>
      <c r="J262" t="s">
        <v>47</v>
      </c>
      <c r="M262" s="171"/>
    </row>
    <row r="263" spans="1:15" s="17" customFormat="1" ht="15">
      <c r="B263" s="18"/>
      <c r="C263" s="108">
        <f>C262</f>
        <v>43536</v>
      </c>
      <c r="D263" s="34"/>
      <c r="E263" s="34"/>
      <c r="H263" s="19"/>
      <c r="I263" s="19" t="str">
        <f>IF(I243="","",I243)</f>
        <v/>
      </c>
      <c r="O263"/>
    </row>
    <row r="264" spans="1:15" ht="15.75">
      <c r="A264" s="60" t="s">
        <v>158</v>
      </c>
      <c r="B264" s="18" t="str">
        <f>"Hold " &amp; Table1[[#This Row],[Dette er for hold '# (fx 1-8 eller 1)]] &amp; " " &amp; Table1[[#This Row],[Beskrivelse]]</f>
        <v>Hold 7 obligatorisk holdundervisning</v>
      </c>
      <c r="C264" s="109">
        <f>C263</f>
        <v>43536</v>
      </c>
      <c r="D264" s="33">
        <f>D259</f>
        <v>0.48958333333333331</v>
      </c>
      <c r="E264" s="106">
        <f>E259</f>
        <v>0.55208333333333337</v>
      </c>
      <c r="G264" t="s">
        <v>51</v>
      </c>
      <c r="H264" s="208" t="s">
        <v>366</v>
      </c>
      <c r="I264" s="15" t="str">
        <f>IF(I244="","",I244)</f>
        <v>7</v>
      </c>
      <c r="J264" t="s">
        <v>47</v>
      </c>
      <c r="M264" s="171"/>
    </row>
    <row r="265" spans="1:15" s="101" customFormat="1" ht="15">
      <c r="A265" s="97"/>
      <c r="B265" s="98"/>
      <c r="C265" s="110"/>
      <c r="D265" s="100"/>
      <c r="E265" s="107"/>
      <c r="H265" s="144"/>
      <c r="I265" s="104"/>
      <c r="O265"/>
    </row>
    <row r="266" spans="1:15" ht="15.75">
      <c r="A266" s="60" t="s">
        <v>158</v>
      </c>
      <c r="B266" s="18" t="str">
        <f>"Hold " &amp; Table1[[#This Row],[Dette er for hold '# (fx 1-8 eller 1)]] &amp; " " &amp; Table1[[#This Row],[Beskrivelse]]</f>
        <v>Hold 8 obligatorisk holdundervisning</v>
      </c>
      <c r="C266" s="109">
        <f>C264+1</f>
        <v>43537</v>
      </c>
      <c r="D266" s="33">
        <f>D261</f>
        <v>0.33333333333333331</v>
      </c>
      <c r="E266" s="106">
        <f>E261</f>
        <v>0.39583333333333331</v>
      </c>
      <c r="G266" t="s">
        <v>51</v>
      </c>
      <c r="H266" s="208" t="s">
        <v>366</v>
      </c>
      <c r="I266" s="15" t="str">
        <f>IF(I246="","",I246)</f>
        <v>8</v>
      </c>
      <c r="J266" t="s">
        <v>47</v>
      </c>
      <c r="M266" s="171"/>
    </row>
    <row r="267" spans="1:15" ht="15.75">
      <c r="A267" s="60" t="s">
        <v>158</v>
      </c>
      <c r="B267" s="18" t="str">
        <f>"Hold " &amp; Table1[[#This Row],[Dette er for hold '# (fx 1-8 eller 1)]] &amp; " " &amp; Table1[[#This Row],[Beskrivelse]]</f>
        <v>Hold 5 obligatorisk holdundervisning</v>
      </c>
      <c r="C267" s="109">
        <f>C266</f>
        <v>43537</v>
      </c>
      <c r="D267" s="33">
        <f>D262</f>
        <v>0.40625</v>
      </c>
      <c r="E267" s="106">
        <f>E262</f>
        <v>0.46875</v>
      </c>
      <c r="G267" t="s">
        <v>51</v>
      </c>
      <c r="H267" s="208" t="s">
        <v>366</v>
      </c>
      <c r="I267" s="15">
        <f>IF(I247="","",I247)</f>
        <v>5</v>
      </c>
      <c r="J267" t="s">
        <v>47</v>
      </c>
      <c r="M267" s="171"/>
    </row>
    <row r="268" spans="1:15" s="17" customFormat="1" ht="15">
      <c r="B268" s="18"/>
      <c r="C268" s="108">
        <f>C267</f>
        <v>43537</v>
      </c>
      <c r="D268" s="34"/>
      <c r="E268" s="34"/>
      <c r="H268" s="19"/>
      <c r="I268" s="19" t="str">
        <f>IF(I248="","",I248)</f>
        <v/>
      </c>
      <c r="O268"/>
    </row>
    <row r="269" spans="1:15" ht="15.75">
      <c r="A269" s="60" t="s">
        <v>158</v>
      </c>
      <c r="B269" s="18" t="str">
        <f>"Hold " &amp; Table1[[#This Row],[Dette er for hold '# (fx 1-8 eller 1)]] &amp; " " &amp; Table1[[#This Row],[Beskrivelse]]</f>
        <v>Hold 6 obligatorisk holdundervisning</v>
      </c>
      <c r="C269" s="109">
        <f>C268</f>
        <v>43537</v>
      </c>
      <c r="D269" s="33">
        <f>D264</f>
        <v>0.48958333333333331</v>
      </c>
      <c r="E269" s="106">
        <f>E264</f>
        <v>0.55208333333333337</v>
      </c>
      <c r="G269" t="s">
        <v>51</v>
      </c>
      <c r="H269" s="208" t="s">
        <v>366</v>
      </c>
      <c r="I269" s="15" t="str">
        <f>IF(I249="","",I249)</f>
        <v>6</v>
      </c>
      <c r="J269" t="s">
        <v>47</v>
      </c>
      <c r="M269" s="171"/>
    </row>
    <row r="270" spans="1:15" s="101" customFormat="1" ht="15">
      <c r="A270" s="97"/>
      <c r="B270" s="98"/>
      <c r="C270" s="110"/>
      <c r="D270" s="100"/>
      <c r="E270" s="107"/>
      <c r="H270" s="144"/>
      <c r="I270" s="104"/>
      <c r="O270"/>
    </row>
    <row r="271" spans="1:15" ht="15.75">
      <c r="A271" s="60" t="s">
        <v>158</v>
      </c>
      <c r="B271" s="18" t="str">
        <f>"Hold " &amp; Table1[[#This Row],[Dette er for hold '# (fx 1-8 eller 1)]] &amp; " " &amp; Table1[[#This Row],[Beskrivelse]]</f>
        <v>Hold 7 obligatorisk holdundervisning</v>
      </c>
      <c r="C271" s="109">
        <f>C269+1</f>
        <v>43538</v>
      </c>
      <c r="D271" s="33">
        <f>D266</f>
        <v>0.33333333333333331</v>
      </c>
      <c r="E271" s="106">
        <f>E266</f>
        <v>0.39583333333333331</v>
      </c>
      <c r="G271" t="s">
        <v>51</v>
      </c>
      <c r="H271" s="208" t="s">
        <v>366</v>
      </c>
      <c r="I271" s="15">
        <f>IF(I251="","",I251)</f>
        <v>7</v>
      </c>
      <c r="J271" t="s">
        <v>47</v>
      </c>
      <c r="M271" s="171"/>
    </row>
    <row r="272" spans="1:15" s="17" customFormat="1" ht="15">
      <c r="B272" s="18"/>
      <c r="C272" s="108">
        <f>C271</f>
        <v>43538</v>
      </c>
      <c r="D272" s="33"/>
      <c r="E272" s="161"/>
      <c r="H272" s="19"/>
      <c r="I272" s="19" t="str">
        <f>IF(I252="","",I252)</f>
        <v/>
      </c>
      <c r="O272"/>
    </row>
    <row r="273" spans="1:15" ht="15.75">
      <c r="A273" s="60" t="s">
        <v>158</v>
      </c>
      <c r="B273" s="18" t="str">
        <f>"Hold " &amp; Table1[[#This Row],[Dette er for hold '# (fx 1-8 eller 1)]] &amp; " " &amp; Table1[[#This Row],[Beskrivelse]]</f>
        <v>Hold 8 obligatorisk holdundervisning</v>
      </c>
      <c r="C273" s="109">
        <f>C272</f>
        <v>43538</v>
      </c>
      <c r="D273" s="33">
        <f>D267</f>
        <v>0.40625</v>
      </c>
      <c r="E273" s="106">
        <f>E267</f>
        <v>0.46875</v>
      </c>
      <c r="G273" t="s">
        <v>51</v>
      </c>
      <c r="H273" s="208" t="s">
        <v>366</v>
      </c>
      <c r="I273" s="15" t="str">
        <f>IF(I253="","",I253)</f>
        <v>8</v>
      </c>
      <c r="J273" t="s">
        <v>47</v>
      </c>
      <c r="M273" s="171"/>
    </row>
    <row r="274" spans="1:15" ht="15.75">
      <c r="A274" s="60" t="s">
        <v>158</v>
      </c>
      <c r="B274" s="18" t="str">
        <f>"Hold " &amp; Table1[[#This Row],[Dette er for hold '# (fx 1-8 eller 1)]] &amp; " " &amp; Table1[[#This Row],[Beskrivelse]]</f>
        <v>Hold 5 obligatorisk holdundervisning</v>
      </c>
      <c r="C274" s="109">
        <f>C273</f>
        <v>43538</v>
      </c>
      <c r="D274" s="33">
        <f>D269</f>
        <v>0.48958333333333331</v>
      </c>
      <c r="E274" s="106">
        <f>E269</f>
        <v>0.55208333333333337</v>
      </c>
      <c r="G274" t="s">
        <v>51</v>
      </c>
      <c r="H274" s="208" t="s">
        <v>366</v>
      </c>
      <c r="I274" s="15" t="str">
        <f>IF(I254="","",I254)</f>
        <v>5</v>
      </c>
      <c r="J274" t="s">
        <v>47</v>
      </c>
      <c r="M274" s="171"/>
    </row>
    <row r="275" spans="1:15" s="101" customFormat="1" ht="15">
      <c r="A275" s="97"/>
      <c r="B275" s="98"/>
      <c r="C275" s="110"/>
      <c r="D275" s="100"/>
      <c r="E275" s="107"/>
      <c r="H275" s="144"/>
      <c r="I275" s="104"/>
      <c r="O275"/>
    </row>
    <row r="276" spans="1:15" ht="15.75">
      <c r="A276" s="60" t="s">
        <v>158</v>
      </c>
      <c r="B276" s="18" t="str">
        <f>"Hold " &amp; Table1[[#This Row],[Dette er for hold '# (fx 1-8 eller 1)]] &amp; " " &amp; Table1[[#This Row],[Beskrivelse]]</f>
        <v>Hold 6 obligatorisk holdundervisning</v>
      </c>
      <c r="C276" s="109">
        <f>C274+1</f>
        <v>43539</v>
      </c>
      <c r="D276" s="33">
        <f>D271</f>
        <v>0.33333333333333331</v>
      </c>
      <c r="E276" s="106">
        <f>E271</f>
        <v>0.39583333333333331</v>
      </c>
      <c r="G276" t="s">
        <v>51</v>
      </c>
      <c r="H276" s="208" t="s">
        <v>366</v>
      </c>
      <c r="I276" s="15" t="str">
        <f>IF(I256="","",I256)</f>
        <v>6</v>
      </c>
      <c r="J276" t="s">
        <v>47</v>
      </c>
      <c r="M276" s="171"/>
    </row>
    <row r="277" spans="1:15" s="17" customFormat="1" ht="15">
      <c r="B277" s="18"/>
      <c r="C277" s="108">
        <f>C276</f>
        <v>43539</v>
      </c>
      <c r="D277" s="33"/>
      <c r="E277" s="161"/>
      <c r="H277" s="19"/>
      <c r="I277" s="19" t="str">
        <f>IF(I257="","",I257)</f>
        <v/>
      </c>
      <c r="O277"/>
    </row>
    <row r="278" spans="1:15" ht="15.75">
      <c r="A278" s="60" t="s">
        <v>158</v>
      </c>
      <c r="B278" s="18" t="str">
        <f>"Hold " &amp; Table1[[#This Row],[Dette er for hold '# (fx 1-8 eller 1)]] &amp; " " &amp; Table1[[#This Row],[Beskrivelse]]</f>
        <v>Hold 7 obligatorisk holdundervisning</v>
      </c>
      <c r="C278" s="109">
        <f>C277</f>
        <v>43539</v>
      </c>
      <c r="D278" s="33">
        <f>D273</f>
        <v>0.40625</v>
      </c>
      <c r="E278" s="106">
        <f>E273</f>
        <v>0.46875</v>
      </c>
      <c r="G278" t="s">
        <v>51</v>
      </c>
      <c r="H278" s="208" t="s">
        <v>366</v>
      </c>
      <c r="I278" s="15" t="str">
        <f>IF(I258="","",I258)</f>
        <v>7</v>
      </c>
      <c r="J278" t="s">
        <v>47</v>
      </c>
      <c r="M278" s="171"/>
    </row>
    <row r="279" spans="1:15" ht="15.75">
      <c r="A279" s="60" t="s">
        <v>158</v>
      </c>
      <c r="B279" s="18" t="str">
        <f>"Hold " &amp; Table1[[#This Row],[Dette er for hold '# (fx 1-8 eller 1)]] &amp; " " &amp; Table1[[#This Row],[Beskrivelse]]</f>
        <v>Hold 8 obligatorisk holdundervisning</v>
      </c>
      <c r="C279" s="109">
        <f>C278</f>
        <v>43539</v>
      </c>
      <c r="D279" s="33">
        <f>D274</f>
        <v>0.48958333333333331</v>
      </c>
      <c r="E279" s="106">
        <f>E274</f>
        <v>0.55208333333333337</v>
      </c>
      <c r="G279" t="s">
        <v>51</v>
      </c>
      <c r="H279" s="208" t="s">
        <v>366</v>
      </c>
      <c r="I279" s="15" t="str">
        <f>IF(I259="","",I259)</f>
        <v>8</v>
      </c>
      <c r="J279" t="s">
        <v>47</v>
      </c>
      <c r="M279" s="171"/>
    </row>
    <row r="280" spans="1:15" s="101" customFormat="1" ht="15">
      <c r="A280" s="97"/>
      <c r="B280" s="98"/>
      <c r="C280" s="110"/>
      <c r="D280" s="100"/>
      <c r="E280" s="107"/>
      <c r="H280" s="144"/>
      <c r="I280" s="104"/>
      <c r="O280"/>
    </row>
    <row r="281" spans="1:15" ht="15.75">
      <c r="A281" s="60" t="s">
        <v>158</v>
      </c>
      <c r="B281" s="18" t="str">
        <f>"Hold " &amp; Table1[[#This Row],[Dette er for hold '# (fx 1-8 eller 1)]] &amp; " " &amp; Table1[[#This Row],[Beskrivelse]]</f>
        <v>Hold 5 obligatorisk holdundervisning</v>
      </c>
      <c r="C281" s="109">
        <f>C279+4</f>
        <v>43543</v>
      </c>
      <c r="D281" s="33">
        <f>D276</f>
        <v>0.33333333333333331</v>
      </c>
      <c r="E281" s="106">
        <f>E276</f>
        <v>0.39583333333333331</v>
      </c>
      <c r="G281" t="s">
        <v>51</v>
      </c>
      <c r="H281" s="208" t="s">
        <v>366</v>
      </c>
      <c r="I281" s="15" t="str">
        <f>IF(I261="","",I261)</f>
        <v>5</v>
      </c>
      <c r="J281" t="s">
        <v>47</v>
      </c>
      <c r="M281" s="171"/>
    </row>
    <row r="282" spans="1:15" ht="15.75">
      <c r="A282" s="60" t="s">
        <v>158</v>
      </c>
      <c r="B282" s="18" t="str">
        <f>"Hold " &amp; Table1[[#This Row],[Dette er for hold '# (fx 1-8 eller 1)]] &amp; " " &amp; Table1[[#This Row],[Beskrivelse]]</f>
        <v>Hold 6 obligatorisk holdundervisning</v>
      </c>
      <c r="C282" s="109">
        <f>C281</f>
        <v>43543</v>
      </c>
      <c r="D282" s="33">
        <f>D278</f>
        <v>0.40625</v>
      </c>
      <c r="E282" s="106">
        <f>E278</f>
        <v>0.46875</v>
      </c>
      <c r="G282" t="s">
        <v>51</v>
      </c>
      <c r="H282" s="208" t="s">
        <v>366</v>
      </c>
      <c r="I282" s="15" t="str">
        <f>IF(I262="","",I262)</f>
        <v>6</v>
      </c>
      <c r="J282" t="s">
        <v>47</v>
      </c>
      <c r="M282" s="171"/>
    </row>
    <row r="283" spans="1:15" s="17" customFormat="1" ht="15">
      <c r="B283" s="18"/>
      <c r="C283" s="108">
        <f>C282</f>
        <v>43543</v>
      </c>
      <c r="D283" s="34"/>
      <c r="E283" s="34"/>
      <c r="H283" s="19"/>
      <c r="I283" s="19" t="str">
        <f>IF(I263="","",I263)</f>
        <v/>
      </c>
      <c r="O283"/>
    </row>
    <row r="284" spans="1:15" ht="15.75">
      <c r="A284" s="60" t="s">
        <v>158</v>
      </c>
      <c r="B284" s="18" t="str">
        <f>"Hold " &amp; Table1[[#This Row],[Dette er for hold '# (fx 1-8 eller 1)]] &amp; " " &amp; Table1[[#This Row],[Beskrivelse]]</f>
        <v>Hold 7 obligatorisk holdundervisning</v>
      </c>
      <c r="C284" s="109">
        <f>C283</f>
        <v>43543</v>
      </c>
      <c r="D284" s="33">
        <f>D279</f>
        <v>0.48958333333333331</v>
      </c>
      <c r="E284" s="106">
        <f>E279</f>
        <v>0.55208333333333337</v>
      </c>
      <c r="G284" t="s">
        <v>51</v>
      </c>
      <c r="H284" s="208" t="s">
        <v>366</v>
      </c>
      <c r="I284" s="15" t="str">
        <f>IF(I264="","",I264)</f>
        <v>7</v>
      </c>
      <c r="J284" t="s">
        <v>47</v>
      </c>
      <c r="M284" s="171"/>
    </row>
    <row r="285" spans="1:15" s="101" customFormat="1" ht="15">
      <c r="A285" s="97"/>
      <c r="B285" s="98"/>
      <c r="C285" s="110"/>
      <c r="D285" s="100"/>
      <c r="E285" s="107"/>
      <c r="H285" s="144"/>
      <c r="I285" s="104"/>
      <c r="O285"/>
    </row>
    <row r="286" spans="1:15" ht="15.75">
      <c r="A286" s="60" t="s">
        <v>158</v>
      </c>
      <c r="B286" s="18" t="str">
        <f>"Hold " &amp; Table1[[#This Row],[Dette er for hold '# (fx 1-8 eller 1)]] &amp; " " &amp; Table1[[#This Row],[Beskrivelse]]</f>
        <v>Hold 8 obligatorisk holdundervisning</v>
      </c>
      <c r="C286" s="109">
        <f>C284+1</f>
        <v>43544</v>
      </c>
      <c r="D286" s="33">
        <f>D281</f>
        <v>0.33333333333333331</v>
      </c>
      <c r="E286" s="106">
        <f>E281</f>
        <v>0.39583333333333331</v>
      </c>
      <c r="G286" t="s">
        <v>51</v>
      </c>
      <c r="H286" s="208" t="s">
        <v>366</v>
      </c>
      <c r="I286" s="15" t="str">
        <f>IF(I266="","",I266)</f>
        <v>8</v>
      </c>
      <c r="J286" t="s">
        <v>47</v>
      </c>
      <c r="M286" s="171"/>
    </row>
    <row r="287" spans="1:15" ht="15.75">
      <c r="A287" s="60" t="s">
        <v>158</v>
      </c>
      <c r="B287" s="18" t="str">
        <f>"Hold " &amp; Table1[[#This Row],[Dette er for hold '# (fx 1-8 eller 1)]] &amp; " " &amp; Table1[[#This Row],[Beskrivelse]]</f>
        <v>Hold 5 obligatorisk holdundervisning</v>
      </c>
      <c r="C287" s="109">
        <f>C286</f>
        <v>43544</v>
      </c>
      <c r="D287" s="33">
        <f>D282</f>
        <v>0.40625</v>
      </c>
      <c r="E287" s="106">
        <f>E282</f>
        <v>0.46875</v>
      </c>
      <c r="G287" t="s">
        <v>51</v>
      </c>
      <c r="H287" s="208" t="s">
        <v>366</v>
      </c>
      <c r="I287" s="15">
        <f>IF(I267="","",I267)</f>
        <v>5</v>
      </c>
      <c r="J287" t="s">
        <v>47</v>
      </c>
      <c r="M287" s="171"/>
    </row>
    <row r="288" spans="1:15" s="17" customFormat="1" ht="15">
      <c r="B288" s="18"/>
      <c r="C288" s="108">
        <f>C287</f>
        <v>43544</v>
      </c>
      <c r="D288" s="34"/>
      <c r="E288" s="34"/>
      <c r="H288" s="19"/>
      <c r="I288" s="19" t="str">
        <f>IF(I268="","",I268)</f>
        <v/>
      </c>
      <c r="O288"/>
    </row>
    <row r="289" spans="1:18" ht="15.75">
      <c r="A289" s="60" t="s">
        <v>158</v>
      </c>
      <c r="B289" s="18" t="str">
        <f>"Hold " &amp; Table1[[#This Row],[Dette er for hold '# (fx 1-8 eller 1)]] &amp; " " &amp; Table1[[#This Row],[Beskrivelse]]</f>
        <v>Hold 6 obligatorisk holdundervisning</v>
      </c>
      <c r="C289" s="109">
        <f>C288</f>
        <v>43544</v>
      </c>
      <c r="D289" s="33">
        <f>D284</f>
        <v>0.48958333333333331</v>
      </c>
      <c r="E289" s="106">
        <f>E284</f>
        <v>0.55208333333333337</v>
      </c>
      <c r="G289" t="s">
        <v>51</v>
      </c>
      <c r="H289" s="208" t="s">
        <v>366</v>
      </c>
      <c r="I289" s="15" t="str">
        <f>IF(I269="","",I269)</f>
        <v>6</v>
      </c>
      <c r="J289" t="s">
        <v>47</v>
      </c>
      <c r="M289" s="171"/>
    </row>
    <row r="290" spans="1:18" s="101" customFormat="1" ht="15">
      <c r="A290" s="97"/>
      <c r="B290" s="98"/>
      <c r="C290" s="110"/>
      <c r="D290" s="100"/>
      <c r="E290" s="107"/>
      <c r="H290" s="144"/>
      <c r="I290" s="104"/>
      <c r="O290"/>
    </row>
    <row r="291" spans="1:18" ht="15.75">
      <c r="A291" s="60" t="s">
        <v>158</v>
      </c>
      <c r="B291" s="18" t="str">
        <f>"Hold " &amp; Table1[[#This Row],[Dette er for hold '# (fx 1-8 eller 1)]] &amp; " " &amp; Table1[[#This Row],[Beskrivelse]]</f>
        <v>Hold 7 obligatorisk holdundervisning</v>
      </c>
      <c r="C291" s="109">
        <f>C289+1</f>
        <v>43545</v>
      </c>
      <c r="D291" s="33">
        <f>D286</f>
        <v>0.33333333333333331</v>
      </c>
      <c r="E291" s="106">
        <f>E286</f>
        <v>0.39583333333333331</v>
      </c>
      <c r="G291" t="s">
        <v>51</v>
      </c>
      <c r="H291" s="208" t="s">
        <v>366</v>
      </c>
      <c r="I291" s="15">
        <f>IF(I271="","",I271)</f>
        <v>7</v>
      </c>
      <c r="J291" t="s">
        <v>47</v>
      </c>
      <c r="M291" s="171"/>
    </row>
    <row r="292" spans="1:18" s="17" customFormat="1" ht="15">
      <c r="B292" s="18"/>
      <c r="C292" s="108">
        <f>C291</f>
        <v>43545</v>
      </c>
      <c r="D292" s="33"/>
      <c r="E292" s="161"/>
      <c r="H292" s="19"/>
      <c r="I292" s="19" t="str">
        <f>IF(I272="","",I272)</f>
        <v/>
      </c>
      <c r="O292"/>
    </row>
    <row r="293" spans="1:18" ht="15.75">
      <c r="A293" s="60" t="s">
        <v>158</v>
      </c>
      <c r="B293" s="18" t="str">
        <f>"Hold " &amp; Table1[[#This Row],[Dette er for hold '# (fx 1-8 eller 1)]] &amp; " " &amp; Table1[[#This Row],[Beskrivelse]]</f>
        <v>Hold 8 obligatorisk holdundervisning</v>
      </c>
      <c r="C293" s="109">
        <f>C292</f>
        <v>43545</v>
      </c>
      <c r="D293" s="33">
        <f>D287</f>
        <v>0.40625</v>
      </c>
      <c r="E293" s="106">
        <f>E287</f>
        <v>0.46875</v>
      </c>
      <c r="G293" t="s">
        <v>51</v>
      </c>
      <c r="H293" s="208" t="s">
        <v>366</v>
      </c>
      <c r="I293" s="15" t="str">
        <f>IF(I273="","",I273)</f>
        <v>8</v>
      </c>
      <c r="J293" t="s">
        <v>47</v>
      </c>
      <c r="M293" s="171"/>
    </row>
    <row r="294" spans="1:18" ht="15.75">
      <c r="A294" s="60" t="s">
        <v>158</v>
      </c>
      <c r="B294" s="18" t="str">
        <f>"Hold " &amp; Table1[[#This Row],[Dette er for hold '# (fx 1-8 eller 1)]] &amp; " " &amp; Table1[[#This Row],[Beskrivelse]]</f>
        <v>Hold 5 obligatorisk holdundervisning</v>
      </c>
      <c r="C294" s="109">
        <f>C293</f>
        <v>43545</v>
      </c>
      <c r="D294" s="33">
        <f>D289</f>
        <v>0.48958333333333331</v>
      </c>
      <c r="E294" s="106">
        <f>E289</f>
        <v>0.55208333333333337</v>
      </c>
      <c r="G294" t="s">
        <v>51</v>
      </c>
      <c r="H294" s="208" t="s">
        <v>366</v>
      </c>
      <c r="I294" s="15" t="str">
        <f>IF(I274="","",I274)</f>
        <v>5</v>
      </c>
      <c r="J294" t="s">
        <v>47</v>
      </c>
      <c r="M294" s="171"/>
    </row>
    <row r="295" spans="1:18" s="101" customFormat="1" ht="15.75">
      <c r="A295" s="97"/>
      <c r="B295" s="98"/>
      <c r="C295" s="110"/>
      <c r="D295" s="100"/>
      <c r="E295" s="107"/>
      <c r="H295" s="142"/>
      <c r="I295" s="104"/>
      <c r="O295"/>
    </row>
    <row r="296" spans="1:18" ht="15.75">
      <c r="A296" s="60" t="s">
        <v>158</v>
      </c>
      <c r="B296" s="18" t="str">
        <f>"Hold " &amp; Table1[[#This Row],[Dette er for hold '# (fx 1-8 eller 1)]] &amp; " " &amp; Table1[[#This Row],[Beskrivelse]]</f>
        <v>Hold 6 obligatorisk holdundervisning</v>
      </c>
      <c r="C296" s="109">
        <f>C294+1</f>
        <v>43546</v>
      </c>
      <c r="D296" s="33">
        <f>D291</f>
        <v>0.33333333333333331</v>
      </c>
      <c r="E296" s="106">
        <f>E291</f>
        <v>0.39583333333333331</v>
      </c>
      <c r="G296" t="s">
        <v>51</v>
      </c>
      <c r="H296" s="208" t="s">
        <v>366</v>
      </c>
      <c r="I296" s="15" t="str">
        <f>IF(I276="","",I276)</f>
        <v>6</v>
      </c>
      <c r="J296" t="s">
        <v>47</v>
      </c>
      <c r="M296" s="171"/>
    </row>
    <row r="297" spans="1:18" s="17" customFormat="1" ht="15">
      <c r="B297" s="18"/>
      <c r="C297" s="108">
        <f>C296</f>
        <v>43546</v>
      </c>
      <c r="D297" s="33"/>
      <c r="E297" s="161"/>
      <c r="H297" s="19"/>
      <c r="I297" s="19" t="str">
        <f>IF(I277="","",I277)</f>
        <v/>
      </c>
      <c r="O297"/>
    </row>
    <row r="298" spans="1:18" ht="15.75">
      <c r="A298" s="60" t="s">
        <v>158</v>
      </c>
      <c r="B298" s="18" t="str">
        <f>"Hold " &amp; Table1[[#This Row],[Dette er for hold '# (fx 1-8 eller 1)]] &amp; " " &amp; Table1[[#This Row],[Beskrivelse]]</f>
        <v>Hold 7 obligatorisk holdundervisning</v>
      </c>
      <c r="C298" s="109">
        <f>C297</f>
        <v>43546</v>
      </c>
      <c r="D298" s="33">
        <f>D293</f>
        <v>0.40625</v>
      </c>
      <c r="E298" s="106">
        <f>E293</f>
        <v>0.46875</v>
      </c>
      <c r="G298" t="s">
        <v>51</v>
      </c>
      <c r="H298" s="208" t="s">
        <v>366</v>
      </c>
      <c r="I298" s="15" t="str">
        <f>IF(I278="","",I278)</f>
        <v>7</v>
      </c>
      <c r="J298" t="s">
        <v>47</v>
      </c>
      <c r="M298" s="171"/>
    </row>
    <row r="299" spans="1:18" ht="15.75">
      <c r="A299" s="60" t="s">
        <v>158</v>
      </c>
      <c r="B299" s="18" t="str">
        <f>"Hold " &amp; Table1[[#This Row],[Dette er for hold '# (fx 1-8 eller 1)]] &amp; " " &amp; Table1[[#This Row],[Beskrivelse]]</f>
        <v>Hold 8 obligatorisk holdundervisning</v>
      </c>
      <c r="C299" s="109">
        <f>C298</f>
        <v>43546</v>
      </c>
      <c r="D299" s="33">
        <f>D294</f>
        <v>0.48958333333333331</v>
      </c>
      <c r="E299" s="106">
        <f>E294</f>
        <v>0.55208333333333337</v>
      </c>
      <c r="G299" t="s">
        <v>51</v>
      </c>
      <c r="H299" s="208" t="s">
        <v>366</v>
      </c>
      <c r="I299" s="15" t="str">
        <f>IF(I279="","",I279)</f>
        <v>8</v>
      </c>
      <c r="J299" t="s">
        <v>47</v>
      </c>
      <c r="M299" s="171"/>
    </row>
    <row r="300" spans="1:18" s="101" customFormat="1" ht="15">
      <c r="B300" s="98"/>
      <c r="C300" s="111"/>
      <c r="D300" s="105"/>
      <c r="E300" s="107"/>
      <c r="H300" s="141"/>
      <c r="I300" s="104"/>
      <c r="O300"/>
    </row>
    <row r="301" spans="1:18" s="101" customFormat="1" ht="15">
      <c r="B301" s="98"/>
      <c r="C301" s="111"/>
      <c r="D301" s="105"/>
      <c r="E301" s="107"/>
      <c r="H301" s="141"/>
      <c r="I301" s="104"/>
      <c r="O301"/>
    </row>
    <row r="302" spans="1:18" ht="15.75">
      <c r="A302" s="60" t="s">
        <v>158</v>
      </c>
      <c r="B302" s="18" t="str">
        <f>"Hold " &amp; Table1[[#This Row],[Dette er for hold '# (fx 1-8 eller 1)]] &amp; " " &amp; Table1[[#This Row],[Beskrivelse]]</f>
        <v>Hold 9 obligatorisk holdundervisning</v>
      </c>
      <c r="C302" s="109">
        <f>IF(Table1[[#This Row],[Navn]]&lt;&gt;"",DATE($T$7, 1, -2) - WEEKDAY(DATE($T$7, 1, 3)) +Table1[[#This Row],[Kal uge]]* 7+Table1[[#This Row],[Uge dag]]-1,"")</f>
        <v>43550</v>
      </c>
      <c r="D302" s="33">
        <v>0.33333333333333331</v>
      </c>
      <c r="E302" s="106">
        <v>0.39583333333333331</v>
      </c>
      <c r="G302" t="s">
        <v>51</v>
      </c>
      <c r="H302" s="208" t="s">
        <v>366</v>
      </c>
      <c r="I302" s="15" t="s">
        <v>172</v>
      </c>
      <c r="J302" t="s">
        <v>47</v>
      </c>
      <c r="M302" s="171"/>
      <c r="P302">
        <v>13</v>
      </c>
      <c r="R302">
        <v>2</v>
      </c>
    </row>
    <row r="303" spans="1:18" ht="15.75">
      <c r="A303" s="60" t="s">
        <v>158</v>
      </c>
      <c r="B303" s="18" t="str">
        <f>"Hold " &amp; Table1[[#This Row],[Dette er for hold '# (fx 1-8 eller 1)]] &amp; " " &amp; Table1[[#This Row],[Beskrivelse]]</f>
        <v>Hold 10 obligatorisk holdundervisning</v>
      </c>
      <c r="C303" s="109">
        <f>C302</f>
        <v>43550</v>
      </c>
      <c r="D303" s="33">
        <v>0.40625</v>
      </c>
      <c r="E303" s="106">
        <v>0.46875</v>
      </c>
      <c r="G303" t="s">
        <v>51</v>
      </c>
      <c r="H303" s="208" t="s">
        <v>366</v>
      </c>
      <c r="I303" s="15" t="s">
        <v>173</v>
      </c>
      <c r="J303" t="s">
        <v>47</v>
      </c>
      <c r="M303" s="171"/>
    </row>
    <row r="304" spans="1:18" s="17" customFormat="1" ht="15">
      <c r="B304" s="18"/>
      <c r="C304" s="108">
        <f>C303</f>
        <v>43550</v>
      </c>
      <c r="D304" s="33"/>
      <c r="E304" s="161"/>
      <c r="H304" s="19"/>
      <c r="I304" s="19"/>
      <c r="O304"/>
    </row>
    <row r="305" spans="1:15" ht="15.75">
      <c r="A305" s="60" t="s">
        <v>158</v>
      </c>
      <c r="B305" s="18" t="str">
        <f>"Hold " &amp; Table1[[#This Row],[Dette er for hold '# (fx 1-8 eller 1)]] &amp; " " &amp; Table1[[#This Row],[Beskrivelse]]</f>
        <v>Hold 11 obligatorisk holdundervisning</v>
      </c>
      <c r="C305" s="109">
        <f>C304</f>
        <v>43550</v>
      </c>
      <c r="D305" s="33">
        <f>D299</f>
        <v>0.48958333333333331</v>
      </c>
      <c r="E305" s="106">
        <f>E299</f>
        <v>0.55208333333333337</v>
      </c>
      <c r="G305" t="s">
        <v>51</v>
      </c>
      <c r="H305" s="208" t="s">
        <v>366</v>
      </c>
      <c r="I305" s="15" t="s">
        <v>174</v>
      </c>
      <c r="J305" t="s">
        <v>47</v>
      </c>
      <c r="M305" s="171"/>
    </row>
    <row r="306" spans="1:15" s="101" customFormat="1" ht="15">
      <c r="A306" s="97"/>
      <c r="B306" s="98"/>
      <c r="C306" s="110"/>
      <c r="D306" s="100"/>
      <c r="E306" s="107"/>
      <c r="H306" s="144"/>
      <c r="I306" s="104"/>
      <c r="O306"/>
    </row>
    <row r="307" spans="1:15" ht="15.75">
      <c r="A307" s="60" t="s">
        <v>158</v>
      </c>
      <c r="B307" s="18" t="str">
        <f>"Hold " &amp; Table1[[#This Row],[Dette er for hold '# (fx 1-8 eller 1)]] &amp; " " &amp; Table1[[#This Row],[Beskrivelse]]</f>
        <v>Hold 12 obligatorisk holdundervisning</v>
      </c>
      <c r="C307" s="109">
        <f>C305+1</f>
        <v>43551</v>
      </c>
      <c r="D307" s="33">
        <f>D302</f>
        <v>0.33333333333333331</v>
      </c>
      <c r="E307" s="106">
        <f>E302</f>
        <v>0.39583333333333331</v>
      </c>
      <c r="G307" t="s">
        <v>51</v>
      </c>
      <c r="H307" s="208" t="s">
        <v>366</v>
      </c>
      <c r="I307" s="15" t="s">
        <v>175</v>
      </c>
      <c r="J307" t="s">
        <v>47</v>
      </c>
      <c r="M307" s="171"/>
    </row>
    <row r="308" spans="1:15" ht="15.75">
      <c r="A308" s="60" t="s">
        <v>158</v>
      </c>
      <c r="B308" s="18" t="str">
        <f>"Hold " &amp; Table1[[#This Row],[Dette er for hold '# (fx 1-8 eller 1)]] &amp; " " &amp; Table1[[#This Row],[Beskrivelse]]</f>
        <v>Hold 9 obligatorisk holdundervisning</v>
      </c>
      <c r="C308" s="109">
        <f>C307</f>
        <v>43551</v>
      </c>
      <c r="D308" s="33">
        <f>D303</f>
        <v>0.40625</v>
      </c>
      <c r="E308" s="106">
        <f>E303</f>
        <v>0.46875</v>
      </c>
      <c r="G308" t="s">
        <v>51</v>
      </c>
      <c r="H308" s="208" t="s">
        <v>366</v>
      </c>
      <c r="I308" s="15" t="s">
        <v>172</v>
      </c>
      <c r="J308" t="s">
        <v>47</v>
      </c>
      <c r="M308" s="171"/>
    </row>
    <row r="309" spans="1:15" s="17" customFormat="1" ht="15">
      <c r="B309" s="18"/>
      <c r="C309" s="108">
        <f>C308</f>
        <v>43551</v>
      </c>
      <c r="D309" s="33"/>
      <c r="E309" s="161"/>
      <c r="H309" s="19"/>
      <c r="I309" s="19"/>
      <c r="O309"/>
    </row>
    <row r="310" spans="1:15" ht="15.75">
      <c r="A310" s="60" t="s">
        <v>158</v>
      </c>
      <c r="B310" s="18" t="str">
        <f>"Hold " &amp; Table1[[#This Row],[Dette er for hold '# (fx 1-8 eller 1)]] &amp; " " &amp; Table1[[#This Row],[Beskrivelse]]</f>
        <v>Hold 10 obligatorisk holdundervisning</v>
      </c>
      <c r="C310" s="109">
        <f>C309</f>
        <v>43551</v>
      </c>
      <c r="D310" s="33">
        <f>D305</f>
        <v>0.48958333333333331</v>
      </c>
      <c r="E310" s="106">
        <f>E305</f>
        <v>0.55208333333333337</v>
      </c>
      <c r="G310" t="s">
        <v>51</v>
      </c>
      <c r="H310" s="208" t="s">
        <v>366</v>
      </c>
      <c r="I310" s="15" t="s">
        <v>173</v>
      </c>
      <c r="J310" t="s">
        <v>47</v>
      </c>
      <c r="M310" s="171"/>
    </row>
    <row r="311" spans="1:15" s="101" customFormat="1" ht="15">
      <c r="A311" s="97"/>
      <c r="B311" s="98"/>
      <c r="C311" s="110"/>
      <c r="D311" s="100"/>
      <c r="E311" s="107"/>
      <c r="H311" s="144"/>
      <c r="I311" s="104"/>
      <c r="O311"/>
    </row>
    <row r="312" spans="1:15" ht="15.75">
      <c r="A312" s="60" t="s">
        <v>158</v>
      </c>
      <c r="B312" s="18" t="str">
        <f>"Hold " &amp; Table1[[#This Row],[Dette er for hold '# (fx 1-8 eller 1)]] &amp; " " &amp; Table1[[#This Row],[Beskrivelse]]</f>
        <v>Hold 11 obligatorisk holdundervisning</v>
      </c>
      <c r="C312" s="109">
        <f>C310+1</f>
        <v>43552</v>
      </c>
      <c r="D312" s="33">
        <f>D307</f>
        <v>0.33333333333333331</v>
      </c>
      <c r="E312" s="106">
        <f>E307</f>
        <v>0.39583333333333331</v>
      </c>
      <c r="G312" t="s">
        <v>51</v>
      </c>
      <c r="H312" s="208" t="s">
        <v>366</v>
      </c>
      <c r="I312" s="15">
        <v>11</v>
      </c>
      <c r="J312" t="s">
        <v>47</v>
      </c>
      <c r="M312" s="171"/>
    </row>
    <row r="313" spans="1:15" s="17" customFormat="1" ht="15">
      <c r="B313" s="18"/>
      <c r="C313" s="108">
        <f>C312</f>
        <v>43552</v>
      </c>
      <c r="D313" s="34"/>
      <c r="E313" s="34"/>
      <c r="H313" s="19"/>
      <c r="I313" s="19"/>
      <c r="O313"/>
    </row>
    <row r="314" spans="1:15" ht="15.75">
      <c r="A314" s="60" t="s">
        <v>158</v>
      </c>
      <c r="B314" s="18" t="str">
        <f>"Hold " &amp; Table1[[#This Row],[Dette er for hold '# (fx 1-8 eller 1)]] &amp; " " &amp; Table1[[#This Row],[Beskrivelse]]</f>
        <v>Hold 12 obligatorisk holdundervisning</v>
      </c>
      <c r="C314" s="109">
        <f>C313</f>
        <v>43552</v>
      </c>
      <c r="D314" s="33">
        <f>D308</f>
        <v>0.40625</v>
      </c>
      <c r="E314" s="106">
        <f>E308</f>
        <v>0.46875</v>
      </c>
      <c r="G314" t="s">
        <v>51</v>
      </c>
      <c r="H314" s="208" t="s">
        <v>366</v>
      </c>
      <c r="I314" s="15" t="s">
        <v>175</v>
      </c>
      <c r="J314" t="s">
        <v>47</v>
      </c>
      <c r="M314" s="171"/>
    </row>
    <row r="315" spans="1:15" ht="15.75">
      <c r="A315" s="60" t="s">
        <v>158</v>
      </c>
      <c r="B315" s="18" t="str">
        <f>"Hold " &amp; Table1[[#This Row],[Dette er for hold '# (fx 1-8 eller 1)]] &amp; " " &amp; Table1[[#This Row],[Beskrivelse]]</f>
        <v>Hold 9 obligatorisk holdundervisning</v>
      </c>
      <c r="C315" s="109">
        <f>C314</f>
        <v>43552</v>
      </c>
      <c r="D315" s="33">
        <f>D310</f>
        <v>0.48958333333333331</v>
      </c>
      <c r="E315" s="106">
        <f>E310</f>
        <v>0.55208333333333337</v>
      </c>
      <c r="G315" t="s">
        <v>51</v>
      </c>
      <c r="H315" s="208" t="s">
        <v>366</v>
      </c>
      <c r="I315" s="15" t="s">
        <v>172</v>
      </c>
      <c r="J315" t="s">
        <v>47</v>
      </c>
      <c r="M315" s="171"/>
    </row>
    <row r="316" spans="1:15" s="101" customFormat="1" ht="15">
      <c r="A316" s="97"/>
      <c r="B316" s="98"/>
      <c r="C316" s="110"/>
      <c r="D316" s="100"/>
      <c r="E316" s="107"/>
      <c r="H316" s="144"/>
      <c r="I316" s="104"/>
      <c r="O316"/>
    </row>
    <row r="317" spans="1:15" ht="15.75">
      <c r="A317" s="60" t="s">
        <v>158</v>
      </c>
      <c r="B317" s="18" t="str">
        <f>"Hold " &amp; Table1[[#This Row],[Dette er for hold '# (fx 1-8 eller 1)]] &amp; " " &amp; Table1[[#This Row],[Beskrivelse]]</f>
        <v>Hold 10 obligatorisk holdundervisning</v>
      </c>
      <c r="C317" s="109">
        <f>C315+1</f>
        <v>43553</v>
      </c>
      <c r="D317" s="33">
        <f>D312</f>
        <v>0.33333333333333331</v>
      </c>
      <c r="E317" s="106">
        <f>E312</f>
        <v>0.39583333333333331</v>
      </c>
      <c r="G317" t="s">
        <v>51</v>
      </c>
      <c r="H317" s="208" t="s">
        <v>366</v>
      </c>
      <c r="I317" s="15" t="s">
        <v>173</v>
      </c>
      <c r="J317" t="s">
        <v>47</v>
      </c>
      <c r="M317" s="171"/>
    </row>
    <row r="318" spans="1:15" s="17" customFormat="1" ht="15">
      <c r="B318" s="18"/>
      <c r="C318" s="108">
        <f>C317</f>
        <v>43553</v>
      </c>
      <c r="D318" s="34"/>
      <c r="E318" s="34"/>
      <c r="H318" s="19"/>
      <c r="I318" s="19"/>
      <c r="O318"/>
    </row>
    <row r="319" spans="1:15" ht="15.75">
      <c r="A319" s="60" t="s">
        <v>158</v>
      </c>
      <c r="B319" s="18" t="str">
        <f>"Hold " &amp; Table1[[#This Row],[Dette er for hold '# (fx 1-8 eller 1)]] &amp; " " &amp; Table1[[#This Row],[Beskrivelse]]</f>
        <v>Hold 11 obligatorisk holdundervisning</v>
      </c>
      <c r="C319" s="109">
        <f>C318</f>
        <v>43553</v>
      </c>
      <c r="D319" s="33">
        <f>D314</f>
        <v>0.40625</v>
      </c>
      <c r="E319" s="106">
        <f>E314</f>
        <v>0.46875</v>
      </c>
      <c r="G319" t="s">
        <v>51</v>
      </c>
      <c r="H319" s="208" t="s">
        <v>366</v>
      </c>
      <c r="I319" s="15">
        <v>11</v>
      </c>
      <c r="J319" t="s">
        <v>47</v>
      </c>
      <c r="M319" s="171"/>
    </row>
    <row r="320" spans="1:15" ht="15.75">
      <c r="A320" s="60" t="s">
        <v>158</v>
      </c>
      <c r="B320" s="18" t="str">
        <f>"Hold " &amp; Table1[[#This Row],[Dette er for hold '# (fx 1-8 eller 1)]] &amp; " " &amp; Table1[[#This Row],[Beskrivelse]]</f>
        <v>Hold 12 obligatorisk holdundervisning</v>
      </c>
      <c r="C320" s="109">
        <f>C319</f>
        <v>43553</v>
      </c>
      <c r="D320" s="33">
        <f>D315</f>
        <v>0.48958333333333331</v>
      </c>
      <c r="E320" s="106">
        <f>E315</f>
        <v>0.55208333333333337</v>
      </c>
      <c r="G320" t="s">
        <v>51</v>
      </c>
      <c r="H320" s="208" t="s">
        <v>366</v>
      </c>
      <c r="I320" s="15" t="s">
        <v>175</v>
      </c>
      <c r="J320" t="s">
        <v>47</v>
      </c>
      <c r="M320" s="171"/>
    </row>
    <row r="321" spans="1:15" s="101" customFormat="1" ht="15">
      <c r="A321" s="97"/>
      <c r="B321" s="98"/>
      <c r="C321" s="110"/>
      <c r="D321" s="100"/>
      <c r="E321" s="107"/>
      <c r="H321" s="144"/>
      <c r="I321" s="104"/>
      <c r="O321"/>
    </row>
    <row r="322" spans="1:15" ht="15.75">
      <c r="A322" s="60" t="s">
        <v>158</v>
      </c>
      <c r="B322" s="18" t="str">
        <f>"Hold " &amp; Table1[[#This Row],[Dette er for hold '# (fx 1-8 eller 1)]] &amp; " " &amp; Table1[[#This Row],[Beskrivelse]]</f>
        <v>Hold 9 obligatorisk holdundervisning</v>
      </c>
      <c r="C322" s="109">
        <f>C320+4</f>
        <v>43557</v>
      </c>
      <c r="D322" s="33">
        <f>D317</f>
        <v>0.33333333333333331</v>
      </c>
      <c r="E322" s="106">
        <f>E317</f>
        <v>0.39583333333333331</v>
      </c>
      <c r="G322" t="s">
        <v>51</v>
      </c>
      <c r="H322" s="208" t="s">
        <v>366</v>
      </c>
      <c r="I322" s="15" t="str">
        <f>IF(I302="","",I302)</f>
        <v>9</v>
      </c>
      <c r="J322" t="s">
        <v>47</v>
      </c>
      <c r="M322" s="171"/>
    </row>
    <row r="323" spans="1:15" ht="15.75">
      <c r="A323" s="60" t="s">
        <v>158</v>
      </c>
      <c r="B323" s="18" t="str">
        <f>"Hold " &amp; Table1[[#This Row],[Dette er for hold '# (fx 1-8 eller 1)]] &amp; " " &amp; Table1[[#This Row],[Beskrivelse]]</f>
        <v>Hold 10 obligatorisk holdundervisning</v>
      </c>
      <c r="C323" s="109">
        <f>C322</f>
        <v>43557</v>
      </c>
      <c r="D323" s="33">
        <f>D319</f>
        <v>0.40625</v>
      </c>
      <c r="E323" s="106">
        <f>E319</f>
        <v>0.46875</v>
      </c>
      <c r="G323" t="s">
        <v>51</v>
      </c>
      <c r="H323" s="208" t="s">
        <v>366</v>
      </c>
      <c r="I323" s="15" t="str">
        <f>IF(I303="","",I303)</f>
        <v>10</v>
      </c>
      <c r="J323" t="s">
        <v>47</v>
      </c>
      <c r="M323" s="171"/>
    </row>
    <row r="324" spans="1:15" s="17" customFormat="1" ht="15.75">
      <c r="B324" s="18"/>
      <c r="C324" s="108">
        <f>C323</f>
        <v>43557</v>
      </c>
      <c r="D324" s="33"/>
      <c r="E324" s="161"/>
      <c r="H324" s="160"/>
      <c r="I324" s="19" t="str">
        <f>IF(I304="","",I304)</f>
        <v/>
      </c>
      <c r="O324"/>
    </row>
    <row r="325" spans="1:15" ht="15.75">
      <c r="A325" s="60" t="s">
        <v>158</v>
      </c>
      <c r="B325" s="18" t="str">
        <f>"Hold " &amp; Table1[[#This Row],[Dette er for hold '# (fx 1-8 eller 1)]] &amp; " " &amp; Table1[[#This Row],[Beskrivelse]]</f>
        <v>Hold 11 obligatorisk holdundervisning</v>
      </c>
      <c r="C325" s="109">
        <f>C324</f>
        <v>43557</v>
      </c>
      <c r="D325" s="33">
        <f>D320</f>
        <v>0.48958333333333331</v>
      </c>
      <c r="E325" s="106">
        <f>E320</f>
        <v>0.55208333333333337</v>
      </c>
      <c r="G325" t="s">
        <v>51</v>
      </c>
      <c r="H325" s="208" t="s">
        <v>366</v>
      </c>
      <c r="I325" s="15" t="str">
        <f>IF(I305="","",I305)</f>
        <v>11</v>
      </c>
      <c r="J325" t="s">
        <v>47</v>
      </c>
      <c r="M325" s="171"/>
    </row>
    <row r="326" spans="1:15" s="101" customFormat="1" ht="15">
      <c r="A326" s="97"/>
      <c r="B326" s="98"/>
      <c r="C326" s="110"/>
      <c r="D326" s="100"/>
      <c r="E326" s="107"/>
      <c r="H326" s="144"/>
      <c r="I326" s="104"/>
      <c r="O326"/>
    </row>
    <row r="327" spans="1:15" ht="15.75">
      <c r="A327" s="60" t="s">
        <v>158</v>
      </c>
      <c r="B327" s="18" t="str">
        <f>"Hold " &amp; Table1[[#This Row],[Dette er for hold '# (fx 1-8 eller 1)]] &amp; " " &amp; Table1[[#This Row],[Beskrivelse]]</f>
        <v>Hold 12 obligatorisk holdundervisning</v>
      </c>
      <c r="C327" s="109">
        <f>C325+1</f>
        <v>43558</v>
      </c>
      <c r="D327" s="33">
        <f>D322</f>
        <v>0.33333333333333331</v>
      </c>
      <c r="E327" s="106">
        <f>E322</f>
        <v>0.39583333333333331</v>
      </c>
      <c r="G327" t="s">
        <v>51</v>
      </c>
      <c r="H327" s="208" t="s">
        <v>366</v>
      </c>
      <c r="I327" s="15" t="str">
        <f>IF(I307="","",I307)</f>
        <v>12</v>
      </c>
      <c r="J327" t="s">
        <v>47</v>
      </c>
      <c r="M327" s="171"/>
    </row>
    <row r="328" spans="1:15" ht="15.75">
      <c r="A328" s="60" t="s">
        <v>158</v>
      </c>
      <c r="B328" s="18" t="str">
        <f>"Hold " &amp; Table1[[#This Row],[Dette er for hold '# (fx 1-8 eller 1)]] &amp; " " &amp; Table1[[#This Row],[Beskrivelse]]</f>
        <v>Hold 9 obligatorisk holdundervisning</v>
      </c>
      <c r="C328" s="109">
        <f>C327</f>
        <v>43558</v>
      </c>
      <c r="D328" s="33">
        <f>D323</f>
        <v>0.40625</v>
      </c>
      <c r="E328" s="106">
        <f>E323</f>
        <v>0.46875</v>
      </c>
      <c r="G328" t="s">
        <v>51</v>
      </c>
      <c r="H328" s="208" t="s">
        <v>366</v>
      </c>
      <c r="I328" s="15" t="str">
        <f>IF(I308="","",I308)</f>
        <v>9</v>
      </c>
      <c r="J328" t="s">
        <v>47</v>
      </c>
      <c r="M328" s="171"/>
    </row>
    <row r="329" spans="1:15" s="17" customFormat="1" ht="15">
      <c r="B329" s="18"/>
      <c r="C329" s="108">
        <f>C328</f>
        <v>43558</v>
      </c>
      <c r="D329" s="33"/>
      <c r="E329" s="161"/>
      <c r="H329" s="19"/>
      <c r="I329" s="19" t="str">
        <f>IF(I309="","",I309)</f>
        <v/>
      </c>
      <c r="O329"/>
    </row>
    <row r="330" spans="1:15" ht="15.75">
      <c r="A330" s="60" t="s">
        <v>158</v>
      </c>
      <c r="B330" s="18" t="str">
        <f>"Hold " &amp; Table1[[#This Row],[Dette er for hold '# (fx 1-8 eller 1)]] &amp; " " &amp; Table1[[#This Row],[Beskrivelse]]</f>
        <v>Hold 10 obligatorisk holdundervisning</v>
      </c>
      <c r="C330" s="109">
        <f>C329</f>
        <v>43558</v>
      </c>
      <c r="D330" s="33">
        <f>D325</f>
        <v>0.48958333333333331</v>
      </c>
      <c r="E330" s="106">
        <f>E325</f>
        <v>0.55208333333333337</v>
      </c>
      <c r="G330" t="s">
        <v>51</v>
      </c>
      <c r="H330" s="208" t="s">
        <v>366</v>
      </c>
      <c r="I330" s="15" t="str">
        <f>IF(I310="","",I310)</f>
        <v>10</v>
      </c>
      <c r="J330" t="s">
        <v>47</v>
      </c>
      <c r="M330" s="171"/>
    </row>
    <row r="331" spans="1:15" s="101" customFormat="1" ht="15">
      <c r="A331" s="97"/>
      <c r="B331" s="98"/>
      <c r="C331" s="110"/>
      <c r="D331" s="100"/>
      <c r="E331" s="107"/>
      <c r="H331" s="144"/>
      <c r="I331" s="104"/>
      <c r="O331"/>
    </row>
    <row r="332" spans="1:15" ht="15.75">
      <c r="A332" s="60" t="s">
        <v>158</v>
      </c>
      <c r="B332" s="18" t="str">
        <f>"Hold " &amp; Table1[[#This Row],[Dette er for hold '# (fx 1-8 eller 1)]] &amp; " " &amp; Table1[[#This Row],[Beskrivelse]]</f>
        <v>Hold 11 obligatorisk holdundervisning</v>
      </c>
      <c r="C332" s="109">
        <f>C330+1</f>
        <v>43559</v>
      </c>
      <c r="D332" s="33">
        <f>D327</f>
        <v>0.33333333333333331</v>
      </c>
      <c r="E332" s="106">
        <f>E327</f>
        <v>0.39583333333333331</v>
      </c>
      <c r="G332" t="s">
        <v>51</v>
      </c>
      <c r="H332" s="208" t="s">
        <v>366</v>
      </c>
      <c r="I332" s="15">
        <f>IF(I312="","",I312)</f>
        <v>11</v>
      </c>
      <c r="J332" t="s">
        <v>47</v>
      </c>
      <c r="M332" s="171"/>
    </row>
    <row r="333" spans="1:15" s="17" customFormat="1" ht="15">
      <c r="B333" s="18"/>
      <c r="C333" s="108">
        <f>C332</f>
        <v>43559</v>
      </c>
      <c r="D333" s="34"/>
      <c r="E333" s="34"/>
      <c r="H333" s="19"/>
      <c r="I333" s="19" t="str">
        <f>IF(I313="","",I313)</f>
        <v/>
      </c>
      <c r="O333"/>
    </row>
    <row r="334" spans="1:15" ht="15.75">
      <c r="A334" s="60" t="s">
        <v>158</v>
      </c>
      <c r="B334" s="18" t="str">
        <f>"Hold " &amp; Table1[[#This Row],[Dette er for hold '# (fx 1-8 eller 1)]] &amp; " " &amp; Table1[[#This Row],[Beskrivelse]]</f>
        <v>Hold 12 obligatorisk holdundervisning</v>
      </c>
      <c r="C334" s="109">
        <f>C333</f>
        <v>43559</v>
      </c>
      <c r="D334" s="33">
        <f>D328</f>
        <v>0.40625</v>
      </c>
      <c r="E334" s="106">
        <f>E328</f>
        <v>0.46875</v>
      </c>
      <c r="G334" t="s">
        <v>51</v>
      </c>
      <c r="H334" s="208" t="s">
        <v>366</v>
      </c>
      <c r="I334" s="15" t="str">
        <f>IF(I314="","",I314)</f>
        <v>12</v>
      </c>
      <c r="J334" t="s">
        <v>47</v>
      </c>
      <c r="M334" s="171"/>
    </row>
    <row r="335" spans="1:15" ht="15.75">
      <c r="A335" s="60" t="s">
        <v>158</v>
      </c>
      <c r="B335" s="18" t="str">
        <f>"Hold " &amp; Table1[[#This Row],[Dette er for hold '# (fx 1-8 eller 1)]] &amp; " " &amp; Table1[[#This Row],[Beskrivelse]]</f>
        <v>Hold 9 obligatorisk holdundervisning</v>
      </c>
      <c r="C335" s="109">
        <f>C334</f>
        <v>43559</v>
      </c>
      <c r="D335" s="33">
        <f>D330</f>
        <v>0.48958333333333331</v>
      </c>
      <c r="E335" s="106">
        <f>E330</f>
        <v>0.55208333333333337</v>
      </c>
      <c r="G335" t="s">
        <v>51</v>
      </c>
      <c r="H335" s="208" t="s">
        <v>366</v>
      </c>
      <c r="I335" s="15" t="str">
        <f>IF(I315="","",I315)</f>
        <v>9</v>
      </c>
      <c r="J335" t="s">
        <v>47</v>
      </c>
      <c r="M335" s="171"/>
    </row>
    <row r="336" spans="1:15" s="101" customFormat="1" ht="15">
      <c r="A336" s="97"/>
      <c r="B336" s="98"/>
      <c r="C336" s="110"/>
      <c r="D336" s="100"/>
      <c r="E336" s="107"/>
      <c r="H336" s="144"/>
      <c r="I336" s="104"/>
      <c r="O336"/>
    </row>
    <row r="337" spans="1:15" ht="15.75">
      <c r="A337" s="60" t="s">
        <v>158</v>
      </c>
      <c r="B337" s="18" t="str">
        <f>"Hold " &amp; Table1[[#This Row],[Dette er for hold '# (fx 1-8 eller 1)]] &amp; " " &amp; Table1[[#This Row],[Beskrivelse]]</f>
        <v>Hold 10 obligatorisk holdundervisning</v>
      </c>
      <c r="C337" s="109">
        <f>C335+1</f>
        <v>43560</v>
      </c>
      <c r="D337" s="33">
        <f>D332</f>
        <v>0.33333333333333331</v>
      </c>
      <c r="E337" s="106">
        <f>E332</f>
        <v>0.39583333333333331</v>
      </c>
      <c r="G337" t="s">
        <v>51</v>
      </c>
      <c r="H337" s="208" t="s">
        <v>366</v>
      </c>
      <c r="I337" s="15" t="str">
        <f>IF(I317="","",I317)</f>
        <v>10</v>
      </c>
      <c r="J337" t="s">
        <v>47</v>
      </c>
      <c r="M337" s="171"/>
    </row>
    <row r="338" spans="1:15" s="17" customFormat="1" ht="15">
      <c r="B338" s="18"/>
      <c r="C338" s="108">
        <f>C337</f>
        <v>43560</v>
      </c>
      <c r="D338" s="34"/>
      <c r="E338" s="34"/>
      <c r="H338" s="157"/>
      <c r="I338" s="19" t="str">
        <f>IF(I318="","",I318)</f>
        <v/>
      </c>
      <c r="O338"/>
    </row>
    <row r="339" spans="1:15" ht="15.75">
      <c r="A339" s="60" t="s">
        <v>158</v>
      </c>
      <c r="B339" s="18" t="str">
        <f>"Hold " &amp; Table1[[#This Row],[Dette er for hold '# (fx 1-8 eller 1)]] &amp; " " &amp; Table1[[#This Row],[Beskrivelse]]</f>
        <v>Hold 11 obligatorisk holdundervisning</v>
      </c>
      <c r="C339" s="109">
        <f>C338</f>
        <v>43560</v>
      </c>
      <c r="D339" s="33">
        <f>D334</f>
        <v>0.40625</v>
      </c>
      <c r="E339" s="106">
        <f>E334</f>
        <v>0.46875</v>
      </c>
      <c r="G339" t="s">
        <v>51</v>
      </c>
      <c r="H339" s="208" t="s">
        <v>366</v>
      </c>
      <c r="I339" s="15">
        <f>IF(I319="","",I319)</f>
        <v>11</v>
      </c>
      <c r="J339" t="s">
        <v>47</v>
      </c>
      <c r="M339" s="171"/>
    </row>
    <row r="340" spans="1:15" ht="15.75">
      <c r="A340" s="60" t="s">
        <v>158</v>
      </c>
      <c r="B340" s="18" t="str">
        <f>"Hold " &amp; Table1[[#This Row],[Dette er for hold '# (fx 1-8 eller 1)]] &amp; " " &amp; Table1[[#This Row],[Beskrivelse]]</f>
        <v>Hold 12 obligatorisk holdundervisning</v>
      </c>
      <c r="C340" s="109">
        <f>C339</f>
        <v>43560</v>
      </c>
      <c r="D340" s="33">
        <f>D335</f>
        <v>0.48958333333333331</v>
      </c>
      <c r="E340" s="106">
        <f>E335</f>
        <v>0.55208333333333337</v>
      </c>
      <c r="G340" t="s">
        <v>51</v>
      </c>
      <c r="H340" s="208" t="s">
        <v>366</v>
      </c>
      <c r="I340" s="15" t="str">
        <f>IF(I320="","",I320)</f>
        <v>12</v>
      </c>
      <c r="J340" t="s">
        <v>47</v>
      </c>
      <c r="M340" s="171"/>
    </row>
    <row r="341" spans="1:15" s="101" customFormat="1" ht="15">
      <c r="A341" s="97"/>
      <c r="B341" s="98"/>
      <c r="C341" s="110"/>
      <c r="D341" s="100"/>
      <c r="E341" s="107"/>
      <c r="H341" s="144"/>
      <c r="I341" s="104"/>
      <c r="O341"/>
    </row>
    <row r="342" spans="1:15" ht="15.75">
      <c r="A342" s="60" t="s">
        <v>158</v>
      </c>
      <c r="B342" s="18" t="str">
        <f>"Hold " &amp; Table1[[#This Row],[Dette er for hold '# (fx 1-8 eller 1)]] &amp; " " &amp; Table1[[#This Row],[Beskrivelse]]</f>
        <v>Hold 9 obligatorisk holdundervisning</v>
      </c>
      <c r="C342" s="109">
        <f>C340+4</f>
        <v>43564</v>
      </c>
      <c r="D342" s="33">
        <f>D337</f>
        <v>0.33333333333333331</v>
      </c>
      <c r="E342" s="106">
        <f>E337</f>
        <v>0.39583333333333331</v>
      </c>
      <c r="G342" t="s">
        <v>51</v>
      </c>
      <c r="H342" s="208" t="s">
        <v>366</v>
      </c>
      <c r="I342" s="15" t="str">
        <f>IF(I322="","",I322)</f>
        <v>9</v>
      </c>
      <c r="J342" t="s">
        <v>47</v>
      </c>
      <c r="M342" s="171"/>
    </row>
    <row r="343" spans="1:15" ht="15.75">
      <c r="A343" s="60" t="s">
        <v>158</v>
      </c>
      <c r="B343" s="18" t="str">
        <f>"Hold " &amp; Table1[[#This Row],[Dette er for hold '# (fx 1-8 eller 1)]] &amp; " " &amp; Table1[[#This Row],[Beskrivelse]]</f>
        <v>Hold 10 obligatorisk holdundervisning</v>
      </c>
      <c r="C343" s="109">
        <f>C342</f>
        <v>43564</v>
      </c>
      <c r="D343" s="33">
        <f>D339</f>
        <v>0.40625</v>
      </c>
      <c r="E343" s="106">
        <f>E339</f>
        <v>0.46875</v>
      </c>
      <c r="G343" t="s">
        <v>51</v>
      </c>
      <c r="H343" s="208" t="s">
        <v>366</v>
      </c>
      <c r="I343" s="15" t="str">
        <f>IF(I323="","",I323)</f>
        <v>10</v>
      </c>
      <c r="J343" t="s">
        <v>47</v>
      </c>
      <c r="M343" s="171"/>
    </row>
    <row r="344" spans="1:15" s="17" customFormat="1" ht="15">
      <c r="B344" s="18"/>
      <c r="C344" s="108">
        <f>C343</f>
        <v>43564</v>
      </c>
      <c r="D344" s="33"/>
      <c r="E344" s="161"/>
      <c r="H344" s="19"/>
      <c r="I344" s="19" t="str">
        <f>IF(I324="","",I324)</f>
        <v/>
      </c>
      <c r="O344"/>
    </row>
    <row r="345" spans="1:15" ht="15.75">
      <c r="A345" s="60" t="s">
        <v>158</v>
      </c>
      <c r="B345" s="18" t="str">
        <f>"Hold " &amp; Table1[[#This Row],[Dette er for hold '# (fx 1-8 eller 1)]] &amp; " " &amp; Table1[[#This Row],[Beskrivelse]]</f>
        <v>Hold 11 obligatorisk holdundervisning</v>
      </c>
      <c r="C345" s="109">
        <f>C344</f>
        <v>43564</v>
      </c>
      <c r="D345" s="33">
        <f>D340</f>
        <v>0.48958333333333331</v>
      </c>
      <c r="E345" s="106">
        <f>E340</f>
        <v>0.55208333333333337</v>
      </c>
      <c r="G345" t="s">
        <v>51</v>
      </c>
      <c r="H345" s="208" t="s">
        <v>366</v>
      </c>
      <c r="I345" s="15" t="str">
        <f>IF(I325="","",I325)</f>
        <v>11</v>
      </c>
      <c r="J345" t="s">
        <v>47</v>
      </c>
      <c r="M345" s="171"/>
    </row>
    <row r="346" spans="1:15" s="101" customFormat="1" ht="15">
      <c r="A346" s="97"/>
      <c r="B346" s="98"/>
      <c r="C346" s="110"/>
      <c r="D346" s="100"/>
      <c r="E346" s="107"/>
      <c r="H346" s="144"/>
      <c r="I346" s="104"/>
      <c r="O346"/>
    </row>
    <row r="347" spans="1:15" ht="15.75">
      <c r="A347" s="60" t="s">
        <v>158</v>
      </c>
      <c r="B347" s="18" t="str">
        <f>"Hold " &amp; Table1[[#This Row],[Dette er for hold '# (fx 1-8 eller 1)]] &amp; " " &amp; Table1[[#This Row],[Beskrivelse]]</f>
        <v>Hold 12 obligatorisk holdundervisning</v>
      </c>
      <c r="C347" s="109">
        <f>C345+1</f>
        <v>43565</v>
      </c>
      <c r="D347" s="33">
        <f>D342</f>
        <v>0.33333333333333331</v>
      </c>
      <c r="E347" s="106">
        <f>E342</f>
        <v>0.39583333333333331</v>
      </c>
      <c r="G347" t="s">
        <v>51</v>
      </c>
      <c r="H347" s="208" t="s">
        <v>366</v>
      </c>
      <c r="I347" s="15" t="str">
        <f>IF(I327="","",I327)</f>
        <v>12</v>
      </c>
      <c r="J347" t="s">
        <v>47</v>
      </c>
      <c r="M347" s="171"/>
    </row>
    <row r="348" spans="1:15" ht="15.75">
      <c r="A348" s="60" t="s">
        <v>158</v>
      </c>
      <c r="B348" s="18" t="str">
        <f>"Hold " &amp; Table1[[#This Row],[Dette er for hold '# (fx 1-8 eller 1)]] &amp; " " &amp; Table1[[#This Row],[Beskrivelse]]</f>
        <v>Hold 9 obligatorisk holdundervisning</v>
      </c>
      <c r="C348" s="109">
        <f>C347</f>
        <v>43565</v>
      </c>
      <c r="D348" s="33">
        <f>D343</f>
        <v>0.40625</v>
      </c>
      <c r="E348" s="106">
        <f>E343</f>
        <v>0.46875</v>
      </c>
      <c r="G348" t="s">
        <v>51</v>
      </c>
      <c r="H348" s="208" t="s">
        <v>366</v>
      </c>
      <c r="I348" s="15" t="str">
        <f>IF(I328="","",I328)</f>
        <v>9</v>
      </c>
      <c r="J348" t="s">
        <v>47</v>
      </c>
      <c r="M348" s="171"/>
    </row>
    <row r="349" spans="1:15" s="17" customFormat="1" ht="15">
      <c r="B349" s="18"/>
      <c r="C349" s="108">
        <f>C348</f>
        <v>43565</v>
      </c>
      <c r="D349" s="33"/>
      <c r="E349" s="161"/>
      <c r="H349" s="19"/>
      <c r="I349" s="19" t="str">
        <f>IF(I329="","",I329)</f>
        <v/>
      </c>
      <c r="O349"/>
    </row>
    <row r="350" spans="1:15" ht="15.75">
      <c r="A350" s="60" t="s">
        <v>158</v>
      </c>
      <c r="B350" s="18" t="str">
        <f>"Hold " &amp; Table1[[#This Row],[Dette er for hold '# (fx 1-8 eller 1)]] &amp; " " &amp; Table1[[#This Row],[Beskrivelse]]</f>
        <v>Hold 10 obligatorisk holdundervisning</v>
      </c>
      <c r="C350" s="109">
        <f>C349</f>
        <v>43565</v>
      </c>
      <c r="D350" s="33">
        <f>D345</f>
        <v>0.48958333333333331</v>
      </c>
      <c r="E350" s="106">
        <f>E345</f>
        <v>0.55208333333333337</v>
      </c>
      <c r="G350" t="s">
        <v>51</v>
      </c>
      <c r="H350" s="208" t="s">
        <v>366</v>
      </c>
      <c r="I350" s="15" t="str">
        <f>IF(I330="","",I330)</f>
        <v>10</v>
      </c>
      <c r="J350" t="s">
        <v>47</v>
      </c>
      <c r="M350" s="171"/>
    </row>
    <row r="351" spans="1:15" s="101" customFormat="1" ht="15">
      <c r="A351" s="97"/>
      <c r="B351" s="98"/>
      <c r="C351" s="110"/>
      <c r="D351" s="100"/>
      <c r="E351" s="107"/>
      <c r="H351" s="144"/>
      <c r="I351" s="104"/>
      <c r="O351"/>
    </row>
    <row r="352" spans="1:15" ht="15.75">
      <c r="A352" s="60" t="s">
        <v>158</v>
      </c>
      <c r="B352" s="18" t="str">
        <f>"Hold " &amp; Table1[[#This Row],[Dette er for hold '# (fx 1-8 eller 1)]] &amp; " " &amp; Table1[[#This Row],[Beskrivelse]]</f>
        <v>Hold 11 obligatorisk holdundervisning</v>
      </c>
      <c r="C352" s="109">
        <f>C350+1</f>
        <v>43566</v>
      </c>
      <c r="D352" s="33">
        <f>D347</f>
        <v>0.33333333333333331</v>
      </c>
      <c r="E352" s="106">
        <f>E347</f>
        <v>0.39583333333333331</v>
      </c>
      <c r="G352" t="s">
        <v>51</v>
      </c>
      <c r="H352" s="208" t="s">
        <v>366</v>
      </c>
      <c r="I352" s="15">
        <f>IF(I332="","",I332)</f>
        <v>11</v>
      </c>
      <c r="J352" t="s">
        <v>47</v>
      </c>
      <c r="M352" s="171"/>
    </row>
    <row r="353" spans="1:18" s="17" customFormat="1" ht="15">
      <c r="B353" s="18"/>
      <c r="C353" s="108">
        <f>C352</f>
        <v>43566</v>
      </c>
      <c r="D353" s="34"/>
      <c r="E353" s="34"/>
      <c r="H353" s="19"/>
      <c r="I353" s="19" t="str">
        <f>IF(I333="","",I333)</f>
        <v/>
      </c>
      <c r="O353"/>
    </row>
    <row r="354" spans="1:18" ht="15.75">
      <c r="A354" s="60" t="s">
        <v>158</v>
      </c>
      <c r="B354" s="18" t="str">
        <f>"Hold " &amp; Table1[[#This Row],[Dette er for hold '# (fx 1-8 eller 1)]] &amp; " " &amp; Table1[[#This Row],[Beskrivelse]]</f>
        <v>Hold 12 obligatorisk holdundervisning</v>
      </c>
      <c r="C354" s="109">
        <f>C353</f>
        <v>43566</v>
      </c>
      <c r="D354" s="33">
        <f>D348</f>
        <v>0.40625</v>
      </c>
      <c r="E354" s="106">
        <f>E348</f>
        <v>0.46875</v>
      </c>
      <c r="G354" t="s">
        <v>51</v>
      </c>
      <c r="H354" s="208" t="s">
        <v>366</v>
      </c>
      <c r="I354" s="15" t="str">
        <f>IF(I334="","",I334)</f>
        <v>12</v>
      </c>
      <c r="J354" t="s">
        <v>47</v>
      </c>
      <c r="M354" s="171"/>
    </row>
    <row r="355" spans="1:18" ht="15.75">
      <c r="A355" s="60" t="s">
        <v>158</v>
      </c>
      <c r="B355" s="18" t="str">
        <f>"Hold " &amp; Table1[[#This Row],[Dette er for hold '# (fx 1-8 eller 1)]] &amp; " " &amp; Table1[[#This Row],[Beskrivelse]]</f>
        <v>Hold 9 obligatorisk holdundervisning</v>
      </c>
      <c r="C355" s="109">
        <f>C354</f>
        <v>43566</v>
      </c>
      <c r="D355" s="33">
        <f>D350</f>
        <v>0.48958333333333331</v>
      </c>
      <c r="E355" s="106">
        <f>E350</f>
        <v>0.55208333333333337</v>
      </c>
      <c r="G355" t="s">
        <v>51</v>
      </c>
      <c r="H355" s="208" t="s">
        <v>366</v>
      </c>
      <c r="I355" s="15" t="str">
        <f>IF(I335="","",I335)</f>
        <v>9</v>
      </c>
      <c r="J355" t="s">
        <v>47</v>
      </c>
      <c r="M355" s="171"/>
    </row>
    <row r="356" spans="1:18" s="101" customFormat="1" ht="15">
      <c r="A356" s="97"/>
      <c r="B356" s="98"/>
      <c r="C356" s="110"/>
      <c r="D356" s="100"/>
      <c r="E356" s="107"/>
      <c r="H356" s="144"/>
      <c r="I356" s="104"/>
      <c r="O356"/>
    </row>
    <row r="357" spans="1:18" ht="15.75">
      <c r="A357" s="60" t="s">
        <v>158</v>
      </c>
      <c r="B357" s="18" t="str">
        <f>"Hold " &amp; Table1[[#This Row],[Dette er for hold '# (fx 1-8 eller 1)]] &amp; " " &amp; Table1[[#This Row],[Beskrivelse]]</f>
        <v>Hold 10 obligatorisk holdundervisning</v>
      </c>
      <c r="C357" s="109">
        <f>C355+1</f>
        <v>43567</v>
      </c>
      <c r="D357" s="33">
        <f>D352</f>
        <v>0.33333333333333331</v>
      </c>
      <c r="E357" s="106">
        <f>E352</f>
        <v>0.39583333333333331</v>
      </c>
      <c r="G357" t="s">
        <v>51</v>
      </c>
      <c r="H357" s="208" t="s">
        <v>366</v>
      </c>
      <c r="I357" s="15" t="str">
        <f>IF(I337="","",I337)</f>
        <v>10</v>
      </c>
      <c r="J357" t="s">
        <v>47</v>
      </c>
      <c r="M357" s="171"/>
    </row>
    <row r="358" spans="1:18" s="17" customFormat="1" ht="15">
      <c r="B358" s="18"/>
      <c r="C358" s="108">
        <f>C357</f>
        <v>43567</v>
      </c>
      <c r="D358" s="34"/>
      <c r="E358" s="34"/>
      <c r="H358" s="19"/>
      <c r="I358" s="19" t="str">
        <f>IF(I338="","",I338)</f>
        <v/>
      </c>
      <c r="O358"/>
    </row>
    <row r="359" spans="1:18" ht="15.75">
      <c r="A359" s="60" t="s">
        <v>158</v>
      </c>
      <c r="B359" s="18" t="str">
        <f>"Hold " &amp; Table1[[#This Row],[Dette er for hold '# (fx 1-8 eller 1)]] &amp; " " &amp; Table1[[#This Row],[Beskrivelse]]</f>
        <v>Hold 11 obligatorisk holdundervisning</v>
      </c>
      <c r="C359" s="109">
        <f>C358</f>
        <v>43567</v>
      </c>
      <c r="D359" s="33">
        <f>D354</f>
        <v>0.40625</v>
      </c>
      <c r="E359" s="106">
        <f>E354</f>
        <v>0.46875</v>
      </c>
      <c r="G359" t="s">
        <v>51</v>
      </c>
      <c r="H359" s="208" t="s">
        <v>366</v>
      </c>
      <c r="I359" s="15">
        <f>IF(I339="","",I339)</f>
        <v>11</v>
      </c>
      <c r="J359" t="s">
        <v>47</v>
      </c>
      <c r="M359" s="171"/>
    </row>
    <row r="360" spans="1:18" ht="15.75">
      <c r="A360" s="60" t="s">
        <v>158</v>
      </c>
      <c r="B360" s="18" t="str">
        <f>"Hold " &amp; Table1[[#This Row],[Dette er for hold '# (fx 1-8 eller 1)]] &amp; " " &amp; Table1[[#This Row],[Beskrivelse]]</f>
        <v>Hold 12 obligatorisk holdundervisning</v>
      </c>
      <c r="C360" s="109">
        <f>C359</f>
        <v>43567</v>
      </c>
      <c r="D360" s="33">
        <f>D355</f>
        <v>0.48958333333333331</v>
      </c>
      <c r="E360" s="106">
        <f>E355</f>
        <v>0.55208333333333337</v>
      </c>
      <c r="G360" t="s">
        <v>51</v>
      </c>
      <c r="H360" s="208" t="s">
        <v>366</v>
      </c>
      <c r="I360" s="15" t="str">
        <f>IF(I340="","",I340)</f>
        <v>12</v>
      </c>
      <c r="J360" t="s">
        <v>47</v>
      </c>
      <c r="M360" s="171"/>
    </row>
    <row r="361" spans="1:18" s="101" customFormat="1" ht="15">
      <c r="A361" s="97"/>
      <c r="B361" s="98"/>
      <c r="C361" s="110"/>
      <c r="D361" s="100"/>
      <c r="E361" s="107"/>
      <c r="H361" s="144"/>
      <c r="I361" s="104"/>
      <c r="O361"/>
    </row>
    <row r="362" spans="1:18" ht="15.75">
      <c r="A362" s="60" t="s">
        <v>158</v>
      </c>
      <c r="B362" s="18" t="str">
        <f>"Hold " &amp; Table1[[#This Row],[Dette er for hold '# (fx 1-8 eller 1)]] &amp; " " &amp; Table1[[#This Row],[Beskrivelse]]</f>
        <v>Hold 9 obligatorisk holdundervisning</v>
      </c>
      <c r="C362" s="109">
        <f>IF(Table1[[#This Row],[Navn]]&lt;&gt;"",DATE($T$7, 1, -2) - WEEKDAY(DATE($T$7, 1, 3)) +Table1[[#This Row],[Kal uge]]* 7+Table1[[#This Row],[Uge dag]]-1,"")</f>
        <v>43578</v>
      </c>
      <c r="D362" s="33">
        <f>D357</f>
        <v>0.33333333333333331</v>
      </c>
      <c r="E362" s="106">
        <f>E357</f>
        <v>0.39583333333333331</v>
      </c>
      <c r="G362" t="s">
        <v>51</v>
      </c>
      <c r="H362" s="208" t="s">
        <v>366</v>
      </c>
      <c r="I362" s="15" t="str">
        <f>IF(I342="","",I342)</f>
        <v>9</v>
      </c>
      <c r="J362" t="s">
        <v>47</v>
      </c>
      <c r="M362" s="171"/>
      <c r="P362">
        <v>17</v>
      </c>
      <c r="R362">
        <v>2</v>
      </c>
    </row>
    <row r="363" spans="1:18" ht="15.75">
      <c r="A363" s="60" t="s">
        <v>158</v>
      </c>
      <c r="B363" s="18" t="str">
        <f>"Hold " &amp; Table1[[#This Row],[Dette er for hold '# (fx 1-8 eller 1)]] &amp; " " &amp; Table1[[#This Row],[Beskrivelse]]</f>
        <v>Hold 10 obligatorisk holdundervisning</v>
      </c>
      <c r="C363" s="109">
        <f>C362</f>
        <v>43578</v>
      </c>
      <c r="D363" s="33">
        <f>D359</f>
        <v>0.40625</v>
      </c>
      <c r="E363" s="106">
        <f>E359</f>
        <v>0.46875</v>
      </c>
      <c r="G363" t="s">
        <v>51</v>
      </c>
      <c r="H363" s="208" t="s">
        <v>366</v>
      </c>
      <c r="I363" s="15" t="str">
        <f>IF(I343="","",I343)</f>
        <v>10</v>
      </c>
      <c r="J363" t="s">
        <v>47</v>
      </c>
      <c r="M363" s="171"/>
    </row>
    <row r="364" spans="1:18" s="17" customFormat="1" ht="15">
      <c r="B364" s="18"/>
      <c r="C364" s="108">
        <f>C363</f>
        <v>43578</v>
      </c>
      <c r="D364" s="33"/>
      <c r="E364" s="161"/>
      <c r="H364" s="19"/>
      <c r="I364" s="19" t="str">
        <f>IF(I344="","",I344)</f>
        <v/>
      </c>
      <c r="O364"/>
    </row>
    <row r="365" spans="1:18" ht="15.75">
      <c r="A365" s="60" t="s">
        <v>158</v>
      </c>
      <c r="B365" s="18" t="str">
        <f>"Hold " &amp; Table1[[#This Row],[Dette er for hold '# (fx 1-8 eller 1)]] &amp; " " &amp; Table1[[#This Row],[Beskrivelse]]</f>
        <v>Hold 11 obligatorisk holdundervisning</v>
      </c>
      <c r="C365" s="109">
        <f>C364</f>
        <v>43578</v>
      </c>
      <c r="D365" s="33">
        <f>D360</f>
        <v>0.48958333333333331</v>
      </c>
      <c r="E365" s="106">
        <f>E360</f>
        <v>0.55208333333333337</v>
      </c>
      <c r="G365" t="s">
        <v>51</v>
      </c>
      <c r="H365" s="208" t="s">
        <v>366</v>
      </c>
      <c r="I365" s="15" t="str">
        <f>IF(I345="","",I345)</f>
        <v>11</v>
      </c>
      <c r="J365" t="s">
        <v>47</v>
      </c>
      <c r="M365" s="171"/>
    </row>
    <row r="366" spans="1:18" s="101" customFormat="1" ht="15">
      <c r="A366" s="97"/>
      <c r="B366" s="98"/>
      <c r="C366" s="110"/>
      <c r="D366" s="100"/>
      <c r="E366" s="107"/>
      <c r="H366" s="144"/>
      <c r="I366" s="104"/>
      <c r="O366"/>
    </row>
    <row r="367" spans="1:18" ht="15.75">
      <c r="A367" s="60" t="s">
        <v>158</v>
      </c>
      <c r="B367" s="18" t="str">
        <f>"Hold " &amp; Table1[[#This Row],[Dette er for hold '# (fx 1-8 eller 1)]] &amp; " " &amp; Table1[[#This Row],[Beskrivelse]]</f>
        <v>Hold 12 obligatorisk holdundervisning</v>
      </c>
      <c r="C367" s="109">
        <f>C365+1</f>
        <v>43579</v>
      </c>
      <c r="D367" s="33">
        <f>D362</f>
        <v>0.33333333333333331</v>
      </c>
      <c r="E367" s="106">
        <f>E362</f>
        <v>0.39583333333333331</v>
      </c>
      <c r="G367" t="s">
        <v>51</v>
      </c>
      <c r="H367" s="208" t="s">
        <v>366</v>
      </c>
      <c r="I367" s="15" t="str">
        <f>IF(I347="","",I347)</f>
        <v>12</v>
      </c>
      <c r="J367" t="s">
        <v>47</v>
      </c>
      <c r="M367" s="171"/>
    </row>
    <row r="368" spans="1:18" ht="15.75">
      <c r="A368" s="60" t="s">
        <v>158</v>
      </c>
      <c r="B368" s="18" t="str">
        <f>"Hold " &amp; Table1[[#This Row],[Dette er for hold '# (fx 1-8 eller 1)]] &amp; " " &amp; Table1[[#This Row],[Beskrivelse]]</f>
        <v>Hold 9 obligatorisk holdundervisning</v>
      </c>
      <c r="C368" s="109">
        <f>C367</f>
        <v>43579</v>
      </c>
      <c r="D368" s="33">
        <f>D363</f>
        <v>0.40625</v>
      </c>
      <c r="E368" s="106">
        <f>E363</f>
        <v>0.46875</v>
      </c>
      <c r="G368" t="s">
        <v>51</v>
      </c>
      <c r="H368" s="208" t="s">
        <v>366</v>
      </c>
      <c r="I368" s="15" t="str">
        <f>IF(I348="","",I348)</f>
        <v>9</v>
      </c>
      <c r="J368" t="s">
        <v>47</v>
      </c>
      <c r="M368" s="171"/>
    </row>
    <row r="369" spans="1:15" s="17" customFormat="1" ht="15">
      <c r="B369" s="18"/>
      <c r="C369" s="108">
        <f>C368</f>
        <v>43579</v>
      </c>
      <c r="D369" s="33"/>
      <c r="E369" s="161"/>
      <c r="H369" s="19"/>
      <c r="I369" s="19" t="str">
        <f>IF(I349="","",I349)</f>
        <v/>
      </c>
      <c r="O369"/>
    </row>
    <row r="370" spans="1:15" ht="15.75">
      <c r="A370" s="60" t="s">
        <v>158</v>
      </c>
      <c r="B370" s="18" t="str">
        <f>"Hold " &amp; Table1[[#This Row],[Dette er for hold '# (fx 1-8 eller 1)]] &amp; " " &amp; Table1[[#This Row],[Beskrivelse]]</f>
        <v>Hold 10 obligatorisk holdundervisning</v>
      </c>
      <c r="C370" s="109">
        <f>C369</f>
        <v>43579</v>
      </c>
      <c r="D370" s="33">
        <f>D365</f>
        <v>0.48958333333333331</v>
      </c>
      <c r="E370" s="106">
        <f>E365</f>
        <v>0.55208333333333337</v>
      </c>
      <c r="G370" t="s">
        <v>51</v>
      </c>
      <c r="H370" s="208" t="s">
        <v>366</v>
      </c>
      <c r="I370" s="15" t="str">
        <f>IF(I350="","",I350)</f>
        <v>10</v>
      </c>
      <c r="J370" t="s">
        <v>47</v>
      </c>
      <c r="M370" s="171"/>
    </row>
    <row r="371" spans="1:15" s="101" customFormat="1" ht="15">
      <c r="A371" s="97"/>
      <c r="B371" s="98"/>
      <c r="C371" s="110"/>
      <c r="D371" s="100"/>
      <c r="E371" s="107"/>
      <c r="H371" s="144"/>
      <c r="I371" s="104"/>
      <c r="O371"/>
    </row>
    <row r="372" spans="1:15" ht="15.75">
      <c r="A372" s="60" t="s">
        <v>158</v>
      </c>
      <c r="B372" s="18" t="str">
        <f>"Hold " &amp; Table1[[#This Row],[Dette er for hold '# (fx 1-8 eller 1)]] &amp; " " &amp; Table1[[#This Row],[Beskrivelse]]</f>
        <v>Hold 11 obligatorisk holdundervisning</v>
      </c>
      <c r="C372" s="109">
        <f>C370+1</f>
        <v>43580</v>
      </c>
      <c r="D372" s="33">
        <f>D367</f>
        <v>0.33333333333333331</v>
      </c>
      <c r="E372" s="106">
        <f>E367</f>
        <v>0.39583333333333331</v>
      </c>
      <c r="G372" t="s">
        <v>51</v>
      </c>
      <c r="H372" s="208" t="s">
        <v>366</v>
      </c>
      <c r="I372" s="15">
        <f>IF(I352="","",I352)</f>
        <v>11</v>
      </c>
      <c r="J372" t="s">
        <v>47</v>
      </c>
      <c r="M372" s="171"/>
    </row>
    <row r="373" spans="1:15" s="17" customFormat="1" ht="15">
      <c r="B373" s="18"/>
      <c r="C373" s="108">
        <f>C372</f>
        <v>43580</v>
      </c>
      <c r="D373" s="34"/>
      <c r="E373" s="34"/>
      <c r="H373" s="19"/>
      <c r="I373" s="19" t="str">
        <f>IF(I353="","",I353)</f>
        <v/>
      </c>
      <c r="O373"/>
    </row>
    <row r="374" spans="1:15" ht="15.75">
      <c r="A374" s="60" t="s">
        <v>158</v>
      </c>
      <c r="B374" s="18" t="str">
        <f>"Hold " &amp; Table1[[#This Row],[Dette er for hold '# (fx 1-8 eller 1)]] &amp; " " &amp; Table1[[#This Row],[Beskrivelse]]</f>
        <v>Hold 12 obligatorisk holdundervisning</v>
      </c>
      <c r="C374" s="109">
        <f>C373</f>
        <v>43580</v>
      </c>
      <c r="D374" s="33">
        <f>D368</f>
        <v>0.40625</v>
      </c>
      <c r="E374" s="106">
        <f>E368</f>
        <v>0.46875</v>
      </c>
      <c r="G374" t="s">
        <v>51</v>
      </c>
      <c r="H374" s="208" t="s">
        <v>366</v>
      </c>
      <c r="I374" s="15" t="str">
        <f>IF(I354="","",I354)</f>
        <v>12</v>
      </c>
      <c r="J374" t="s">
        <v>47</v>
      </c>
      <c r="M374" s="171"/>
    </row>
    <row r="375" spans="1:15" ht="15.75">
      <c r="A375" s="60" t="s">
        <v>158</v>
      </c>
      <c r="B375" s="18" t="str">
        <f>"Hold " &amp; Table1[[#This Row],[Dette er for hold '# (fx 1-8 eller 1)]] &amp; " " &amp; Table1[[#This Row],[Beskrivelse]]</f>
        <v>Hold 9 obligatorisk holdundervisning</v>
      </c>
      <c r="C375" s="109">
        <f>C374</f>
        <v>43580</v>
      </c>
      <c r="D375" s="33">
        <f>D370</f>
        <v>0.48958333333333331</v>
      </c>
      <c r="E375" s="106">
        <f>E370</f>
        <v>0.55208333333333337</v>
      </c>
      <c r="G375" t="s">
        <v>51</v>
      </c>
      <c r="H375" s="208" t="s">
        <v>366</v>
      </c>
      <c r="I375" s="15" t="str">
        <f>IF(I355="","",I355)</f>
        <v>9</v>
      </c>
      <c r="J375" t="s">
        <v>47</v>
      </c>
      <c r="M375" s="171"/>
    </row>
    <row r="376" spans="1:15" s="101" customFormat="1" ht="15">
      <c r="A376" s="97"/>
      <c r="B376" s="98"/>
      <c r="C376" s="110"/>
      <c r="D376" s="100"/>
      <c r="E376" s="107"/>
      <c r="H376" s="144"/>
      <c r="I376" s="104"/>
      <c r="O376"/>
    </row>
    <row r="377" spans="1:15" ht="15.75">
      <c r="A377" s="60" t="s">
        <v>158</v>
      </c>
      <c r="B377" s="18" t="str">
        <f>"Hold " &amp; Table1[[#This Row],[Dette er for hold '# (fx 1-8 eller 1)]] &amp; " " &amp; Table1[[#This Row],[Beskrivelse]]</f>
        <v>Hold 10 obligatorisk holdundervisning</v>
      </c>
      <c r="C377" s="109">
        <f>C375+1</f>
        <v>43581</v>
      </c>
      <c r="D377" s="33">
        <f>D372</f>
        <v>0.33333333333333331</v>
      </c>
      <c r="E377" s="106">
        <f>E372</f>
        <v>0.39583333333333331</v>
      </c>
      <c r="G377" t="s">
        <v>51</v>
      </c>
      <c r="H377" s="208" t="s">
        <v>366</v>
      </c>
      <c r="I377" s="15" t="str">
        <f>IF(I357="","",I357)</f>
        <v>10</v>
      </c>
      <c r="J377" t="s">
        <v>47</v>
      </c>
      <c r="M377" s="171"/>
    </row>
    <row r="378" spans="1:15" s="17" customFormat="1" ht="15">
      <c r="B378" s="18"/>
      <c r="C378" s="108">
        <f>C377</f>
        <v>43581</v>
      </c>
      <c r="D378" s="34"/>
      <c r="E378" s="34"/>
      <c r="H378" s="19"/>
      <c r="I378" s="19" t="str">
        <f>IF(I358="","",I358)</f>
        <v/>
      </c>
      <c r="O378"/>
    </row>
    <row r="379" spans="1:15" ht="15.75">
      <c r="A379" s="60" t="s">
        <v>158</v>
      </c>
      <c r="B379" s="18" t="str">
        <f>"Hold " &amp; Table1[[#This Row],[Dette er for hold '# (fx 1-8 eller 1)]] &amp; " " &amp; Table1[[#This Row],[Beskrivelse]]</f>
        <v>Hold 11 obligatorisk holdundervisning</v>
      </c>
      <c r="C379" s="109">
        <f>C378</f>
        <v>43581</v>
      </c>
      <c r="D379" s="33">
        <f>D374</f>
        <v>0.40625</v>
      </c>
      <c r="E379" s="106">
        <f>E374</f>
        <v>0.46875</v>
      </c>
      <c r="G379" t="s">
        <v>51</v>
      </c>
      <c r="H379" s="208" t="s">
        <v>366</v>
      </c>
      <c r="I379" s="15">
        <f>IF(I359="","",I359)</f>
        <v>11</v>
      </c>
      <c r="J379" t="s">
        <v>47</v>
      </c>
      <c r="M379" s="171"/>
    </row>
    <row r="380" spans="1:15" ht="15.75">
      <c r="A380" s="60" t="s">
        <v>158</v>
      </c>
      <c r="B380" s="18" t="str">
        <f>"Hold " &amp; Table1[[#This Row],[Dette er for hold '# (fx 1-8 eller 1)]] &amp; " " &amp; Table1[[#This Row],[Beskrivelse]]</f>
        <v>Hold 12 obligatorisk holdundervisning</v>
      </c>
      <c r="C380" s="109">
        <f>C379</f>
        <v>43581</v>
      </c>
      <c r="D380" s="33">
        <f>D375</f>
        <v>0.48958333333333331</v>
      </c>
      <c r="E380" s="106">
        <f>E375</f>
        <v>0.55208333333333337</v>
      </c>
      <c r="G380" t="s">
        <v>51</v>
      </c>
      <c r="H380" s="208" t="s">
        <v>366</v>
      </c>
      <c r="I380" s="15" t="str">
        <f>IF(I360="","",I360)</f>
        <v>12</v>
      </c>
      <c r="J380" t="s">
        <v>47</v>
      </c>
      <c r="M380" s="171"/>
    </row>
    <row r="381" spans="1:15" s="101" customFormat="1" ht="15">
      <c r="B381" s="98"/>
      <c r="C381" s="111"/>
      <c r="D381" s="105"/>
      <c r="E381" s="107"/>
      <c r="H381" s="141"/>
      <c r="I381" s="104"/>
      <c r="O381"/>
    </row>
    <row r="382" spans="1:15" s="101" customFormat="1" ht="15">
      <c r="B382" s="98"/>
      <c r="C382" s="111"/>
      <c r="D382" s="105"/>
      <c r="E382" s="107"/>
      <c r="H382" s="141"/>
      <c r="I382" s="104"/>
      <c r="O382"/>
    </row>
    <row r="383" spans="1:15" ht="15.75">
      <c r="A383" s="60" t="s">
        <v>158</v>
      </c>
      <c r="B383" s="18" t="str">
        <f>"Hold " &amp; Table1[[#This Row],[Dette er for hold '# (fx 1-8 eller 1)]] &amp; " " &amp; Table1[[#This Row],[Beskrivelse]]</f>
        <v>Hold 13 obligatorisk holdundervisning</v>
      </c>
      <c r="C383" s="109">
        <f>C380+4</f>
        <v>43585</v>
      </c>
      <c r="D383" s="33">
        <v>0.33333333333333331</v>
      </c>
      <c r="E383" s="106">
        <v>0.39583333333333331</v>
      </c>
      <c r="G383" t="s">
        <v>51</v>
      </c>
      <c r="H383" s="208" t="s">
        <v>366</v>
      </c>
      <c r="I383" s="15" t="s">
        <v>176</v>
      </c>
      <c r="J383" t="s">
        <v>47</v>
      </c>
      <c r="M383" s="171"/>
    </row>
    <row r="384" spans="1:15" ht="15.75">
      <c r="A384" s="60" t="s">
        <v>158</v>
      </c>
      <c r="B384" s="18" t="str">
        <f>"Hold " &amp; Table1[[#This Row],[Dette er for hold '# (fx 1-8 eller 1)]] &amp; " " &amp; Table1[[#This Row],[Beskrivelse]]</f>
        <v>Hold 14 obligatorisk holdundervisning</v>
      </c>
      <c r="C384" s="109">
        <f>C383</f>
        <v>43585</v>
      </c>
      <c r="D384" s="33">
        <v>0.40625</v>
      </c>
      <c r="E384" s="106">
        <v>0.46875</v>
      </c>
      <c r="G384" t="s">
        <v>51</v>
      </c>
      <c r="H384" s="208" t="s">
        <v>366</v>
      </c>
      <c r="I384" s="15" t="s">
        <v>177</v>
      </c>
      <c r="J384" t="s">
        <v>47</v>
      </c>
      <c r="M384" s="171"/>
    </row>
    <row r="385" spans="1:15" s="17" customFormat="1" ht="15">
      <c r="B385" s="18"/>
      <c r="C385" s="108">
        <f>C384</f>
        <v>43585</v>
      </c>
      <c r="D385" s="33"/>
      <c r="E385" s="161"/>
      <c r="H385" s="19"/>
      <c r="I385" s="19"/>
      <c r="O385"/>
    </row>
    <row r="386" spans="1:15" ht="15.75">
      <c r="A386" s="60" t="s">
        <v>158</v>
      </c>
      <c r="B386" s="18" t="str">
        <f>"Hold " &amp; Table1[[#This Row],[Dette er for hold '# (fx 1-8 eller 1)]] &amp; " " &amp; Table1[[#This Row],[Beskrivelse]]</f>
        <v>Hold 15 obligatorisk holdundervisning</v>
      </c>
      <c r="C386" s="109">
        <f>C385</f>
        <v>43585</v>
      </c>
      <c r="D386" s="33">
        <f>D380</f>
        <v>0.48958333333333331</v>
      </c>
      <c r="E386" s="106">
        <f>E380</f>
        <v>0.55208333333333337</v>
      </c>
      <c r="G386" t="s">
        <v>51</v>
      </c>
      <c r="H386" s="208" t="s">
        <v>366</v>
      </c>
      <c r="I386" s="15" t="s">
        <v>178</v>
      </c>
      <c r="J386" t="s">
        <v>47</v>
      </c>
      <c r="M386" s="171"/>
    </row>
    <row r="387" spans="1:15" s="101" customFormat="1" ht="15">
      <c r="A387" s="97"/>
      <c r="B387" s="98"/>
      <c r="C387" s="110"/>
      <c r="D387" s="100"/>
      <c r="E387" s="107"/>
      <c r="H387" s="144"/>
      <c r="I387" s="104"/>
      <c r="O387"/>
    </row>
    <row r="388" spans="1:15" ht="15.75">
      <c r="A388" s="60" t="s">
        <v>158</v>
      </c>
      <c r="B388" s="18" t="str">
        <f>"Hold " &amp; Table1[[#This Row],[Dette er for hold '# (fx 1-8 eller 1)]] &amp; " " &amp; Table1[[#This Row],[Beskrivelse]]</f>
        <v>Hold 16 obligatorisk holdundervisning</v>
      </c>
      <c r="C388" s="109">
        <f>C386+1</f>
        <v>43586</v>
      </c>
      <c r="D388" s="33">
        <f>D383</f>
        <v>0.33333333333333331</v>
      </c>
      <c r="E388" s="106">
        <f>E383</f>
        <v>0.39583333333333331</v>
      </c>
      <c r="G388" t="s">
        <v>51</v>
      </c>
      <c r="H388" s="208" t="s">
        <v>366</v>
      </c>
      <c r="I388" s="15" t="s">
        <v>179</v>
      </c>
      <c r="J388" t="s">
        <v>47</v>
      </c>
      <c r="M388" s="171"/>
    </row>
    <row r="389" spans="1:15" ht="15.75">
      <c r="A389" s="60" t="s">
        <v>158</v>
      </c>
      <c r="B389" s="18" t="str">
        <f>"Hold " &amp; Table1[[#This Row],[Dette er for hold '# (fx 1-8 eller 1)]] &amp; " " &amp; Table1[[#This Row],[Beskrivelse]]</f>
        <v>Hold 13 obligatorisk holdundervisning</v>
      </c>
      <c r="C389" s="109">
        <f>C388</f>
        <v>43586</v>
      </c>
      <c r="D389" s="33">
        <f>D384</f>
        <v>0.40625</v>
      </c>
      <c r="E389" s="106">
        <f>E384</f>
        <v>0.46875</v>
      </c>
      <c r="G389" t="s">
        <v>51</v>
      </c>
      <c r="H389" s="208" t="s">
        <v>366</v>
      </c>
      <c r="I389" s="15" t="s">
        <v>176</v>
      </c>
      <c r="J389" t="s">
        <v>47</v>
      </c>
      <c r="M389" s="171"/>
    </row>
    <row r="390" spans="1:15" s="17" customFormat="1" ht="15.75">
      <c r="B390" s="18"/>
      <c r="C390" s="108">
        <f>C389</f>
        <v>43586</v>
      </c>
      <c r="D390" s="33"/>
      <c r="E390" s="161"/>
      <c r="H390" s="160"/>
      <c r="I390" s="19"/>
      <c r="O390"/>
    </row>
    <row r="391" spans="1:15" ht="15.75">
      <c r="A391" s="60" t="s">
        <v>158</v>
      </c>
      <c r="B391" s="18" t="str">
        <f>"Hold " &amp; Table1[[#This Row],[Dette er for hold '# (fx 1-8 eller 1)]] &amp; " " &amp; Table1[[#This Row],[Beskrivelse]]</f>
        <v>Hold 14 obligatorisk holdundervisning</v>
      </c>
      <c r="C391" s="109">
        <f>C390</f>
        <v>43586</v>
      </c>
      <c r="D391" s="33">
        <f>D386</f>
        <v>0.48958333333333331</v>
      </c>
      <c r="E391" s="106">
        <f>E386</f>
        <v>0.55208333333333337</v>
      </c>
      <c r="G391" t="s">
        <v>51</v>
      </c>
      <c r="H391" s="208" t="s">
        <v>366</v>
      </c>
      <c r="I391" s="15" t="s">
        <v>177</v>
      </c>
      <c r="J391" t="s">
        <v>47</v>
      </c>
      <c r="M391" s="171"/>
    </row>
    <row r="392" spans="1:15" s="101" customFormat="1" ht="15">
      <c r="A392" s="97"/>
      <c r="B392" s="98"/>
      <c r="C392" s="110"/>
      <c r="D392" s="100"/>
      <c r="E392" s="107"/>
      <c r="H392" s="144"/>
      <c r="I392" s="104"/>
      <c r="O392"/>
    </row>
    <row r="393" spans="1:15" ht="15.75">
      <c r="A393" s="60" t="s">
        <v>158</v>
      </c>
      <c r="B393" s="18" t="str">
        <f>"Hold " &amp; Table1[[#This Row],[Dette er for hold '# (fx 1-8 eller 1)]] &amp; " " &amp; Table1[[#This Row],[Beskrivelse]]</f>
        <v>Hold 15 obligatorisk holdundervisning</v>
      </c>
      <c r="C393" s="109">
        <f>C391+1</f>
        <v>43587</v>
      </c>
      <c r="D393" s="33">
        <f>D388</f>
        <v>0.33333333333333331</v>
      </c>
      <c r="E393" s="106">
        <f>E388</f>
        <v>0.39583333333333331</v>
      </c>
      <c r="G393" t="s">
        <v>51</v>
      </c>
      <c r="H393" s="208" t="s">
        <v>366</v>
      </c>
      <c r="I393" s="15">
        <v>15</v>
      </c>
      <c r="J393" t="s">
        <v>47</v>
      </c>
      <c r="M393" s="171"/>
    </row>
    <row r="394" spans="1:15" s="17" customFormat="1" ht="15">
      <c r="B394" s="18"/>
      <c r="C394" s="108">
        <f>C393</f>
        <v>43587</v>
      </c>
      <c r="D394" s="34"/>
      <c r="E394" s="34"/>
      <c r="H394" s="19"/>
      <c r="I394" s="19"/>
      <c r="O394"/>
    </row>
    <row r="395" spans="1:15" ht="15.75">
      <c r="A395" s="60" t="s">
        <v>158</v>
      </c>
      <c r="B395" s="18" t="str">
        <f>"Hold " &amp; Table1[[#This Row],[Dette er for hold '# (fx 1-8 eller 1)]] &amp; " " &amp; Table1[[#This Row],[Beskrivelse]]</f>
        <v>Hold 16 obligatorisk holdundervisning</v>
      </c>
      <c r="C395" s="109">
        <f>C394</f>
        <v>43587</v>
      </c>
      <c r="D395" s="33">
        <f>D389</f>
        <v>0.40625</v>
      </c>
      <c r="E395" s="106">
        <f>E389</f>
        <v>0.46875</v>
      </c>
      <c r="G395" t="s">
        <v>51</v>
      </c>
      <c r="H395" s="208" t="s">
        <v>366</v>
      </c>
      <c r="I395" s="15" t="s">
        <v>179</v>
      </c>
      <c r="J395" t="s">
        <v>47</v>
      </c>
      <c r="M395" s="171"/>
    </row>
    <row r="396" spans="1:15" ht="15.75">
      <c r="A396" s="60" t="s">
        <v>158</v>
      </c>
      <c r="B396" s="18" t="str">
        <f>"Hold " &amp; Table1[[#This Row],[Dette er for hold '# (fx 1-8 eller 1)]] &amp; " " &amp; Table1[[#This Row],[Beskrivelse]]</f>
        <v>Hold 13 obligatorisk holdundervisning</v>
      </c>
      <c r="C396" s="109">
        <f>C395</f>
        <v>43587</v>
      </c>
      <c r="D396" s="33">
        <f>D391</f>
        <v>0.48958333333333331</v>
      </c>
      <c r="E396" s="106">
        <f>E391</f>
        <v>0.55208333333333337</v>
      </c>
      <c r="G396" t="s">
        <v>51</v>
      </c>
      <c r="H396" s="208" t="s">
        <v>366</v>
      </c>
      <c r="I396" s="15" t="s">
        <v>176</v>
      </c>
      <c r="J396" t="s">
        <v>47</v>
      </c>
      <c r="M396" s="171"/>
    </row>
    <row r="397" spans="1:15" s="101" customFormat="1" ht="15">
      <c r="A397" s="97"/>
      <c r="B397" s="98"/>
      <c r="C397" s="110"/>
      <c r="D397" s="100"/>
      <c r="E397" s="107"/>
      <c r="H397" s="144"/>
      <c r="I397" s="104"/>
      <c r="O397"/>
    </row>
    <row r="398" spans="1:15" ht="15.75">
      <c r="A398" s="60" t="s">
        <v>158</v>
      </c>
      <c r="B398" s="18" t="str">
        <f>"Hold " &amp; Table1[[#This Row],[Dette er for hold '# (fx 1-8 eller 1)]] &amp; " " &amp; Table1[[#This Row],[Beskrivelse]]</f>
        <v>Hold 14 obligatorisk holdundervisning</v>
      </c>
      <c r="C398" s="109">
        <f>C396+1</f>
        <v>43588</v>
      </c>
      <c r="D398" s="33">
        <f>D393</f>
        <v>0.33333333333333331</v>
      </c>
      <c r="E398" s="106">
        <f>E393</f>
        <v>0.39583333333333331</v>
      </c>
      <c r="G398" t="s">
        <v>51</v>
      </c>
      <c r="H398" s="208" t="s">
        <v>366</v>
      </c>
      <c r="I398" s="15" t="s">
        <v>177</v>
      </c>
      <c r="J398" t="s">
        <v>47</v>
      </c>
      <c r="M398" s="171"/>
    </row>
    <row r="399" spans="1:15" s="17" customFormat="1" ht="15">
      <c r="B399" s="18"/>
      <c r="C399" s="108">
        <f>C398</f>
        <v>43588</v>
      </c>
      <c r="D399" s="34"/>
      <c r="E399" s="34"/>
      <c r="H399" s="19"/>
      <c r="I399" s="19"/>
      <c r="O399"/>
    </row>
    <row r="400" spans="1:15" ht="15.75">
      <c r="A400" s="60" t="s">
        <v>158</v>
      </c>
      <c r="B400" s="18" t="str">
        <f>"Hold " &amp; Table1[[#This Row],[Dette er for hold '# (fx 1-8 eller 1)]] &amp; " " &amp; Table1[[#This Row],[Beskrivelse]]</f>
        <v>Hold 15 obligatorisk holdundervisning</v>
      </c>
      <c r="C400" s="109">
        <f>C399</f>
        <v>43588</v>
      </c>
      <c r="D400" s="33">
        <f>D395</f>
        <v>0.40625</v>
      </c>
      <c r="E400" s="106">
        <f>E395</f>
        <v>0.46875</v>
      </c>
      <c r="G400" t="s">
        <v>51</v>
      </c>
      <c r="H400" s="208" t="s">
        <v>366</v>
      </c>
      <c r="I400" s="15">
        <v>15</v>
      </c>
      <c r="J400" t="s">
        <v>47</v>
      </c>
      <c r="M400" s="171"/>
    </row>
    <row r="401" spans="1:15" ht="15.75">
      <c r="A401" s="60" t="s">
        <v>158</v>
      </c>
      <c r="B401" s="18" t="str">
        <f>"Hold " &amp; Table1[[#This Row],[Dette er for hold '# (fx 1-8 eller 1)]] &amp; " " &amp; Table1[[#This Row],[Beskrivelse]]</f>
        <v>Hold 16 obligatorisk holdundervisning</v>
      </c>
      <c r="C401" s="109">
        <f>C400</f>
        <v>43588</v>
      </c>
      <c r="D401" s="33">
        <f>D396</f>
        <v>0.48958333333333331</v>
      </c>
      <c r="E401" s="106">
        <f>E396</f>
        <v>0.55208333333333337</v>
      </c>
      <c r="G401" t="s">
        <v>51</v>
      </c>
      <c r="H401" s="208" t="s">
        <v>366</v>
      </c>
      <c r="I401" s="15" t="s">
        <v>179</v>
      </c>
      <c r="J401" t="s">
        <v>47</v>
      </c>
      <c r="M401" s="171"/>
    </row>
    <row r="402" spans="1:15" s="101" customFormat="1" ht="15">
      <c r="A402" s="97"/>
      <c r="B402" s="98"/>
      <c r="C402" s="110"/>
      <c r="D402" s="100"/>
      <c r="E402" s="107"/>
      <c r="H402" s="144"/>
      <c r="I402" s="104"/>
      <c r="O402"/>
    </row>
    <row r="403" spans="1:15" ht="15.75">
      <c r="A403" s="60" t="s">
        <v>158</v>
      </c>
      <c r="B403" s="18" t="str">
        <f>"Hold " &amp; Table1[[#This Row],[Dette er for hold '# (fx 1-8 eller 1)]] &amp; " " &amp; Table1[[#This Row],[Beskrivelse]]</f>
        <v>Hold 13 obligatorisk holdundervisning</v>
      </c>
      <c r="C403" s="109">
        <f>C401+4</f>
        <v>43592</v>
      </c>
      <c r="D403" s="33">
        <f>D398</f>
        <v>0.33333333333333331</v>
      </c>
      <c r="E403" s="106">
        <f>E398</f>
        <v>0.39583333333333331</v>
      </c>
      <c r="G403" t="s">
        <v>51</v>
      </c>
      <c r="H403" s="208" t="s">
        <v>366</v>
      </c>
      <c r="I403" s="15" t="str">
        <f>IF(I383="","",I383)</f>
        <v>13</v>
      </c>
      <c r="J403" t="s">
        <v>47</v>
      </c>
      <c r="M403" s="171"/>
    </row>
    <row r="404" spans="1:15" ht="15.75">
      <c r="A404" s="60" t="s">
        <v>158</v>
      </c>
      <c r="B404" s="18" t="str">
        <f>"Hold " &amp; Table1[[#This Row],[Dette er for hold '# (fx 1-8 eller 1)]] &amp; " " &amp; Table1[[#This Row],[Beskrivelse]]</f>
        <v>Hold 14 obligatorisk holdundervisning</v>
      </c>
      <c r="C404" s="109">
        <f>C403</f>
        <v>43592</v>
      </c>
      <c r="D404" s="33">
        <f>D400</f>
        <v>0.40625</v>
      </c>
      <c r="E404" s="106">
        <f>E400</f>
        <v>0.46875</v>
      </c>
      <c r="G404" t="s">
        <v>51</v>
      </c>
      <c r="H404" s="208" t="s">
        <v>366</v>
      </c>
      <c r="I404" s="15" t="str">
        <f>IF(I384="","",I384)</f>
        <v>14</v>
      </c>
      <c r="J404" t="s">
        <v>47</v>
      </c>
      <c r="M404" s="171"/>
    </row>
    <row r="405" spans="1:15" s="17" customFormat="1" ht="15">
      <c r="B405" s="18"/>
      <c r="C405" s="108">
        <f>C404</f>
        <v>43592</v>
      </c>
      <c r="D405" s="33"/>
      <c r="E405" s="161"/>
      <c r="H405" s="19"/>
      <c r="I405" s="19" t="str">
        <f>IF(I385="","",I385)</f>
        <v/>
      </c>
      <c r="O405"/>
    </row>
    <row r="406" spans="1:15" ht="15.75">
      <c r="A406" s="60" t="s">
        <v>158</v>
      </c>
      <c r="B406" s="18" t="str">
        <f>"Hold " &amp; Table1[[#This Row],[Dette er for hold '# (fx 1-8 eller 1)]] &amp; " " &amp; Table1[[#This Row],[Beskrivelse]]</f>
        <v>Hold 15 obligatorisk holdundervisning</v>
      </c>
      <c r="C406" s="109">
        <f>C405</f>
        <v>43592</v>
      </c>
      <c r="D406" s="33">
        <f>D401</f>
        <v>0.48958333333333331</v>
      </c>
      <c r="E406" s="106">
        <f>E401</f>
        <v>0.55208333333333337</v>
      </c>
      <c r="G406" t="s">
        <v>51</v>
      </c>
      <c r="H406" s="208" t="s">
        <v>366</v>
      </c>
      <c r="I406" s="15" t="str">
        <f>IF(I386="","",I386)</f>
        <v>15</v>
      </c>
      <c r="J406" t="s">
        <v>47</v>
      </c>
      <c r="M406" s="171"/>
    </row>
    <row r="407" spans="1:15" s="101" customFormat="1" ht="15">
      <c r="A407" s="97"/>
      <c r="B407" s="98"/>
      <c r="C407" s="110"/>
      <c r="D407" s="100"/>
      <c r="E407" s="107"/>
      <c r="H407" s="144"/>
      <c r="I407" s="104"/>
      <c r="O407"/>
    </row>
    <row r="408" spans="1:15" ht="15.75">
      <c r="A408" s="60" t="s">
        <v>158</v>
      </c>
      <c r="B408" s="18" t="str">
        <f>"Hold " &amp; Table1[[#This Row],[Dette er for hold '# (fx 1-8 eller 1)]] &amp; " " &amp; Table1[[#This Row],[Beskrivelse]]</f>
        <v>Hold 16 obligatorisk holdundervisning</v>
      </c>
      <c r="C408" s="109">
        <f>C406+1</f>
        <v>43593</v>
      </c>
      <c r="D408" s="33">
        <f>D403</f>
        <v>0.33333333333333331</v>
      </c>
      <c r="E408" s="106">
        <f>E403</f>
        <v>0.39583333333333331</v>
      </c>
      <c r="G408" t="s">
        <v>51</v>
      </c>
      <c r="H408" s="208" t="s">
        <v>366</v>
      </c>
      <c r="I408" s="15" t="str">
        <f>IF(I388="","",I388)</f>
        <v>16</v>
      </c>
      <c r="J408" t="s">
        <v>47</v>
      </c>
      <c r="M408" s="171"/>
    </row>
    <row r="409" spans="1:15" ht="15.75">
      <c r="A409" s="60" t="s">
        <v>158</v>
      </c>
      <c r="B409" s="18" t="str">
        <f>"Hold " &amp; Table1[[#This Row],[Dette er for hold '# (fx 1-8 eller 1)]] &amp; " " &amp; Table1[[#This Row],[Beskrivelse]]</f>
        <v>Hold 13 obligatorisk holdundervisning</v>
      </c>
      <c r="C409" s="109">
        <f>C408</f>
        <v>43593</v>
      </c>
      <c r="D409" s="33">
        <f>D404</f>
        <v>0.40625</v>
      </c>
      <c r="E409" s="106">
        <f>E404</f>
        <v>0.46875</v>
      </c>
      <c r="G409" t="s">
        <v>51</v>
      </c>
      <c r="H409" s="208" t="s">
        <v>366</v>
      </c>
      <c r="I409" s="15" t="str">
        <f>IF(I389="","",I389)</f>
        <v>13</v>
      </c>
      <c r="J409" t="s">
        <v>47</v>
      </c>
      <c r="M409" s="171"/>
    </row>
    <row r="410" spans="1:15" s="17" customFormat="1" ht="15">
      <c r="B410" s="18"/>
      <c r="C410" s="108">
        <f>C409</f>
        <v>43593</v>
      </c>
      <c r="D410" s="33"/>
      <c r="E410" s="161"/>
      <c r="H410" s="19"/>
      <c r="I410" s="19" t="str">
        <f>IF(I390="","",I390)</f>
        <v/>
      </c>
      <c r="O410"/>
    </row>
    <row r="411" spans="1:15" ht="15.75">
      <c r="A411" s="60" t="s">
        <v>158</v>
      </c>
      <c r="B411" s="18" t="str">
        <f>"Hold " &amp; Table1[[#This Row],[Dette er for hold '# (fx 1-8 eller 1)]] &amp; " " &amp; Table1[[#This Row],[Beskrivelse]]</f>
        <v>Hold 14 obligatorisk holdundervisning</v>
      </c>
      <c r="C411" s="109">
        <f>C410</f>
        <v>43593</v>
      </c>
      <c r="D411" s="33">
        <f>D406</f>
        <v>0.48958333333333331</v>
      </c>
      <c r="E411" s="106">
        <f>E406</f>
        <v>0.55208333333333337</v>
      </c>
      <c r="G411" t="s">
        <v>51</v>
      </c>
      <c r="H411" s="208" t="s">
        <v>366</v>
      </c>
      <c r="I411" s="15" t="str">
        <f>IF(I391="","",I391)</f>
        <v>14</v>
      </c>
      <c r="J411" t="s">
        <v>47</v>
      </c>
      <c r="M411" s="171"/>
    </row>
    <row r="412" spans="1:15" s="101" customFormat="1" ht="15">
      <c r="A412" s="97"/>
      <c r="B412" s="98"/>
      <c r="C412" s="110"/>
      <c r="D412" s="100"/>
      <c r="E412" s="107"/>
      <c r="H412" s="144"/>
      <c r="I412" s="104"/>
      <c r="O412"/>
    </row>
    <row r="413" spans="1:15" ht="15.75">
      <c r="A413" s="60" t="s">
        <v>158</v>
      </c>
      <c r="B413" s="18" t="str">
        <f>"Hold " &amp; Table1[[#This Row],[Dette er for hold '# (fx 1-8 eller 1)]] &amp; " " &amp; Table1[[#This Row],[Beskrivelse]]</f>
        <v>Hold 15 obligatorisk holdundervisning</v>
      </c>
      <c r="C413" s="109">
        <f>C411+1</f>
        <v>43594</v>
      </c>
      <c r="D413" s="33">
        <f>D408</f>
        <v>0.33333333333333331</v>
      </c>
      <c r="E413" s="106">
        <f>E408</f>
        <v>0.39583333333333331</v>
      </c>
      <c r="G413" t="s">
        <v>51</v>
      </c>
      <c r="H413" s="208" t="s">
        <v>366</v>
      </c>
      <c r="I413" s="15">
        <f>IF(I393="","",I393)</f>
        <v>15</v>
      </c>
      <c r="J413" t="s">
        <v>47</v>
      </c>
      <c r="M413" s="171"/>
    </row>
    <row r="414" spans="1:15" s="17" customFormat="1" ht="15">
      <c r="B414" s="18"/>
      <c r="C414" s="108">
        <f>C413</f>
        <v>43594</v>
      </c>
      <c r="D414" s="33"/>
      <c r="E414" s="161"/>
      <c r="H414" s="19"/>
      <c r="I414" s="19" t="str">
        <f>IF(I394="","",I394)</f>
        <v/>
      </c>
      <c r="O414"/>
    </row>
    <row r="415" spans="1:15" ht="15.75">
      <c r="A415" s="60" t="s">
        <v>158</v>
      </c>
      <c r="B415" s="18" t="str">
        <f>"Hold " &amp; Table1[[#This Row],[Dette er for hold '# (fx 1-8 eller 1)]] &amp; " " &amp; Table1[[#This Row],[Beskrivelse]]</f>
        <v>Hold 16 obligatorisk holdundervisning</v>
      </c>
      <c r="C415" s="109">
        <f>C414</f>
        <v>43594</v>
      </c>
      <c r="D415" s="33">
        <f>D409</f>
        <v>0.40625</v>
      </c>
      <c r="E415" s="106">
        <f>E409</f>
        <v>0.46875</v>
      </c>
      <c r="G415" t="s">
        <v>51</v>
      </c>
      <c r="H415" s="208" t="s">
        <v>366</v>
      </c>
      <c r="I415" s="15" t="str">
        <f>IF(I395="","",I395)</f>
        <v>16</v>
      </c>
      <c r="J415" t="s">
        <v>47</v>
      </c>
      <c r="M415" s="171"/>
    </row>
    <row r="416" spans="1:15" ht="15.75">
      <c r="A416" s="60" t="s">
        <v>158</v>
      </c>
      <c r="B416" s="18" t="str">
        <f>"Hold " &amp; Table1[[#This Row],[Dette er for hold '# (fx 1-8 eller 1)]] &amp; " " &amp; Table1[[#This Row],[Beskrivelse]]</f>
        <v>Hold 13 obligatorisk holdundervisning</v>
      </c>
      <c r="C416" s="109">
        <f>C415</f>
        <v>43594</v>
      </c>
      <c r="D416" s="33">
        <f>D411</f>
        <v>0.48958333333333331</v>
      </c>
      <c r="E416" s="106">
        <f>E411</f>
        <v>0.55208333333333337</v>
      </c>
      <c r="G416" t="s">
        <v>51</v>
      </c>
      <c r="H416" s="208" t="s">
        <v>366</v>
      </c>
      <c r="I416" s="15" t="str">
        <f>IF(I396="","",I396)</f>
        <v>13</v>
      </c>
      <c r="J416" t="s">
        <v>47</v>
      </c>
      <c r="M416" s="171"/>
    </row>
    <row r="417" spans="1:15" s="101" customFormat="1" ht="15">
      <c r="A417" s="97"/>
      <c r="B417" s="98"/>
      <c r="C417" s="110"/>
      <c r="D417" s="100"/>
      <c r="E417" s="107"/>
      <c r="H417" s="144"/>
      <c r="I417" s="104"/>
      <c r="O417"/>
    </row>
    <row r="418" spans="1:15" ht="15.75">
      <c r="A418" s="60" t="s">
        <v>158</v>
      </c>
      <c r="B418" s="18" t="str">
        <f>"Hold " &amp; Table1[[#This Row],[Dette er for hold '# (fx 1-8 eller 1)]] &amp; " " &amp; Table1[[#This Row],[Beskrivelse]]</f>
        <v>Hold 14 obligatorisk holdundervisning</v>
      </c>
      <c r="C418" s="109">
        <f>C416+1</f>
        <v>43595</v>
      </c>
      <c r="D418" s="33">
        <f>D413</f>
        <v>0.33333333333333331</v>
      </c>
      <c r="E418" s="106">
        <f>E413</f>
        <v>0.39583333333333331</v>
      </c>
      <c r="G418" t="s">
        <v>51</v>
      </c>
      <c r="H418" s="208" t="s">
        <v>366</v>
      </c>
      <c r="I418" s="15" t="str">
        <f>IF(I398="","",I398)</f>
        <v>14</v>
      </c>
      <c r="J418" t="s">
        <v>47</v>
      </c>
      <c r="M418" s="171"/>
    </row>
    <row r="419" spans="1:15" s="17" customFormat="1" ht="15">
      <c r="B419" s="18"/>
      <c r="C419" s="108">
        <f>C418</f>
        <v>43595</v>
      </c>
      <c r="D419" s="33"/>
      <c r="E419" s="161"/>
      <c r="H419" s="19"/>
      <c r="I419" s="19" t="str">
        <f>IF(I399="","",I399)</f>
        <v/>
      </c>
      <c r="O419"/>
    </row>
    <row r="420" spans="1:15" ht="15.75">
      <c r="A420" s="60" t="s">
        <v>158</v>
      </c>
      <c r="B420" s="18" t="str">
        <f>"Hold " &amp; Table1[[#This Row],[Dette er for hold '# (fx 1-8 eller 1)]] &amp; " " &amp; Table1[[#This Row],[Beskrivelse]]</f>
        <v>Hold 15 obligatorisk holdundervisning</v>
      </c>
      <c r="C420" s="109">
        <f>C419</f>
        <v>43595</v>
      </c>
      <c r="D420" s="33">
        <f>D415</f>
        <v>0.40625</v>
      </c>
      <c r="E420" s="106">
        <f>E415</f>
        <v>0.46875</v>
      </c>
      <c r="G420" t="s">
        <v>51</v>
      </c>
      <c r="H420" s="208" t="s">
        <v>366</v>
      </c>
      <c r="I420" s="15">
        <f>IF(I400="","",I400)</f>
        <v>15</v>
      </c>
      <c r="J420" t="s">
        <v>47</v>
      </c>
      <c r="M420" s="171"/>
    </row>
    <row r="421" spans="1:15" ht="15.75">
      <c r="A421" s="60" t="s">
        <v>158</v>
      </c>
      <c r="B421" s="18" t="str">
        <f>"Hold " &amp; Table1[[#This Row],[Dette er for hold '# (fx 1-8 eller 1)]] &amp; " " &amp; Table1[[#This Row],[Beskrivelse]]</f>
        <v>Hold 16 obligatorisk holdundervisning</v>
      </c>
      <c r="C421" s="109">
        <f>C420</f>
        <v>43595</v>
      </c>
      <c r="D421" s="33">
        <f>D416</f>
        <v>0.48958333333333331</v>
      </c>
      <c r="E421" s="106">
        <f>E416</f>
        <v>0.55208333333333337</v>
      </c>
      <c r="G421" t="s">
        <v>51</v>
      </c>
      <c r="H421" s="208" t="s">
        <v>366</v>
      </c>
      <c r="I421" s="15" t="str">
        <f>IF(I401="","",I401)</f>
        <v>16</v>
      </c>
      <c r="J421" t="s">
        <v>47</v>
      </c>
      <c r="M421" s="171"/>
    </row>
    <row r="422" spans="1:15" s="101" customFormat="1" ht="15">
      <c r="A422" s="97"/>
      <c r="B422" s="98"/>
      <c r="C422" s="110"/>
      <c r="D422" s="100"/>
      <c r="E422" s="107"/>
      <c r="H422" s="144"/>
      <c r="I422" s="104"/>
      <c r="O422"/>
    </row>
    <row r="423" spans="1:15" ht="15.75">
      <c r="A423" s="60" t="s">
        <v>158</v>
      </c>
      <c r="B423" s="18" t="str">
        <f>"Hold " &amp; Table1[[#This Row],[Dette er for hold '# (fx 1-8 eller 1)]] &amp; " " &amp; Table1[[#This Row],[Beskrivelse]]</f>
        <v>Hold 13 obligatorisk holdundervisning</v>
      </c>
      <c r="C423" s="109">
        <f>C421+4</f>
        <v>43599</v>
      </c>
      <c r="D423" s="33">
        <f>D418</f>
        <v>0.33333333333333331</v>
      </c>
      <c r="E423" s="106">
        <f>E418</f>
        <v>0.39583333333333331</v>
      </c>
      <c r="G423" t="s">
        <v>51</v>
      </c>
      <c r="H423" s="208" t="s">
        <v>366</v>
      </c>
      <c r="I423" s="15" t="str">
        <f>IF(I403="","",I403)</f>
        <v>13</v>
      </c>
      <c r="J423" t="s">
        <v>47</v>
      </c>
      <c r="M423" s="171"/>
    </row>
    <row r="424" spans="1:15" ht="15.75">
      <c r="A424" s="60" t="s">
        <v>158</v>
      </c>
      <c r="B424" s="18" t="str">
        <f>"Hold " &amp; Table1[[#This Row],[Dette er for hold '# (fx 1-8 eller 1)]] &amp; " " &amp; Table1[[#This Row],[Beskrivelse]]</f>
        <v>Hold 14 obligatorisk holdundervisning</v>
      </c>
      <c r="C424" s="109">
        <f>C423</f>
        <v>43599</v>
      </c>
      <c r="D424" s="33">
        <f>D420</f>
        <v>0.40625</v>
      </c>
      <c r="E424" s="106">
        <f>E420</f>
        <v>0.46875</v>
      </c>
      <c r="G424" t="s">
        <v>51</v>
      </c>
      <c r="H424" s="208" t="s">
        <v>366</v>
      </c>
      <c r="I424" s="15" t="str">
        <f>IF(I404="","",I404)</f>
        <v>14</v>
      </c>
      <c r="J424" t="s">
        <v>47</v>
      </c>
      <c r="M424" s="171"/>
    </row>
    <row r="425" spans="1:15" s="17" customFormat="1" ht="15">
      <c r="B425" s="18"/>
      <c r="C425" s="108">
        <f>C424</f>
        <v>43599</v>
      </c>
      <c r="D425" s="34"/>
      <c r="E425" s="34"/>
      <c r="H425" s="19"/>
      <c r="I425" s="19" t="str">
        <f>IF(I405="","",I405)</f>
        <v/>
      </c>
      <c r="O425"/>
    </row>
    <row r="426" spans="1:15" ht="15.75">
      <c r="A426" s="60" t="s">
        <v>158</v>
      </c>
      <c r="B426" s="18" t="str">
        <f>"Hold " &amp; Table1[[#This Row],[Dette er for hold '# (fx 1-8 eller 1)]] &amp; " " &amp; Table1[[#This Row],[Beskrivelse]]</f>
        <v>Hold 15 obligatorisk holdundervisning</v>
      </c>
      <c r="C426" s="109">
        <f>C425</f>
        <v>43599</v>
      </c>
      <c r="D426" s="33">
        <f>D421</f>
        <v>0.48958333333333331</v>
      </c>
      <c r="E426" s="106">
        <f>E421</f>
        <v>0.55208333333333337</v>
      </c>
      <c r="G426" t="s">
        <v>51</v>
      </c>
      <c r="H426" s="208" t="s">
        <v>366</v>
      </c>
      <c r="I426" s="15" t="str">
        <f>IF(I406="","",I406)</f>
        <v>15</v>
      </c>
      <c r="J426" t="s">
        <v>47</v>
      </c>
      <c r="M426" s="171"/>
    </row>
    <row r="427" spans="1:15" s="101" customFormat="1" ht="15">
      <c r="A427" s="97"/>
      <c r="B427" s="98"/>
      <c r="C427" s="110"/>
      <c r="D427" s="100"/>
      <c r="E427" s="107"/>
      <c r="H427" s="144"/>
      <c r="I427" s="104"/>
      <c r="O427"/>
    </row>
    <row r="428" spans="1:15" ht="15.75">
      <c r="A428" s="60" t="s">
        <v>158</v>
      </c>
      <c r="B428" s="18" t="str">
        <f>"Hold " &amp; Table1[[#This Row],[Dette er for hold '# (fx 1-8 eller 1)]] &amp; " " &amp; Table1[[#This Row],[Beskrivelse]]</f>
        <v>Hold 16 obligatorisk holdundervisning</v>
      </c>
      <c r="C428" s="109">
        <f>C426+1</f>
        <v>43600</v>
      </c>
      <c r="D428" s="33">
        <f>D423</f>
        <v>0.33333333333333331</v>
      </c>
      <c r="E428" s="106">
        <f>E423</f>
        <v>0.39583333333333331</v>
      </c>
      <c r="G428" t="s">
        <v>51</v>
      </c>
      <c r="H428" s="208" t="s">
        <v>366</v>
      </c>
      <c r="I428" s="15" t="str">
        <f>IF(I408="","",I408)</f>
        <v>16</v>
      </c>
      <c r="J428" t="s">
        <v>47</v>
      </c>
      <c r="M428" s="171"/>
    </row>
    <row r="429" spans="1:15" ht="15.75">
      <c r="A429" s="60" t="s">
        <v>158</v>
      </c>
      <c r="B429" s="18" t="str">
        <f>"Hold " &amp; Table1[[#This Row],[Dette er for hold '# (fx 1-8 eller 1)]] &amp; " " &amp; Table1[[#This Row],[Beskrivelse]]</f>
        <v>Hold 13 obligatorisk holdundervisning</v>
      </c>
      <c r="C429" s="109">
        <f>C428</f>
        <v>43600</v>
      </c>
      <c r="D429" s="33">
        <f>D424</f>
        <v>0.40625</v>
      </c>
      <c r="E429" s="106">
        <f>E424</f>
        <v>0.46875</v>
      </c>
      <c r="G429" t="s">
        <v>51</v>
      </c>
      <c r="H429" s="208" t="s">
        <v>366</v>
      </c>
      <c r="I429" s="15" t="str">
        <f>IF(I409="","",I409)</f>
        <v>13</v>
      </c>
      <c r="J429" t="s">
        <v>47</v>
      </c>
      <c r="M429" s="171"/>
    </row>
    <row r="430" spans="1:15" s="17" customFormat="1" ht="15">
      <c r="B430" s="18"/>
      <c r="C430" s="108">
        <f>C429</f>
        <v>43600</v>
      </c>
      <c r="D430" s="34"/>
      <c r="E430" s="34"/>
      <c r="H430" s="19"/>
      <c r="I430" s="19" t="str">
        <f>IF(I410="","",I410)</f>
        <v/>
      </c>
      <c r="O430"/>
    </row>
    <row r="431" spans="1:15" ht="15.75">
      <c r="A431" s="60" t="s">
        <v>158</v>
      </c>
      <c r="B431" s="18" t="str">
        <f>"Hold " &amp; Table1[[#This Row],[Dette er for hold '# (fx 1-8 eller 1)]] &amp; " " &amp; Table1[[#This Row],[Beskrivelse]]</f>
        <v>Hold 14 obligatorisk holdundervisning</v>
      </c>
      <c r="C431" s="109">
        <f>C430</f>
        <v>43600</v>
      </c>
      <c r="D431" s="33">
        <f>D426</f>
        <v>0.48958333333333331</v>
      </c>
      <c r="E431" s="106">
        <f>E426</f>
        <v>0.55208333333333337</v>
      </c>
      <c r="G431" t="s">
        <v>51</v>
      </c>
      <c r="H431" s="208" t="s">
        <v>366</v>
      </c>
      <c r="I431" s="15" t="str">
        <f>IF(I411="","",I411)</f>
        <v>14</v>
      </c>
      <c r="J431" t="s">
        <v>47</v>
      </c>
      <c r="M431" s="171"/>
    </row>
    <row r="432" spans="1:15" s="101" customFormat="1" ht="15">
      <c r="A432" s="97"/>
      <c r="B432" s="98"/>
      <c r="C432" s="110"/>
      <c r="D432" s="100"/>
      <c r="E432" s="107"/>
      <c r="H432" s="144"/>
      <c r="I432" s="104"/>
      <c r="O432"/>
    </row>
    <row r="433" spans="1:15" ht="15.75">
      <c r="A433" s="60" t="s">
        <v>158</v>
      </c>
      <c r="B433" s="18" t="str">
        <f>"Hold " &amp; Table1[[#This Row],[Dette er for hold '# (fx 1-8 eller 1)]] &amp; " " &amp; Table1[[#This Row],[Beskrivelse]]</f>
        <v>Hold 15 obligatorisk holdundervisning</v>
      </c>
      <c r="C433" s="109">
        <f>C431+1</f>
        <v>43601</v>
      </c>
      <c r="D433" s="33">
        <f>D428</f>
        <v>0.33333333333333331</v>
      </c>
      <c r="E433" s="106">
        <f>E428</f>
        <v>0.39583333333333331</v>
      </c>
      <c r="G433" t="s">
        <v>51</v>
      </c>
      <c r="H433" s="208" t="s">
        <v>366</v>
      </c>
      <c r="I433" s="15">
        <f>IF(I413="","",I413)</f>
        <v>15</v>
      </c>
      <c r="J433" t="s">
        <v>47</v>
      </c>
      <c r="M433" s="171"/>
    </row>
    <row r="434" spans="1:15" s="17" customFormat="1" ht="15">
      <c r="B434" s="18"/>
      <c r="C434" s="108">
        <f>C433</f>
        <v>43601</v>
      </c>
      <c r="D434" s="33"/>
      <c r="E434" s="161"/>
      <c r="H434" s="19"/>
      <c r="I434" s="19" t="str">
        <f>IF(I414="","",I414)</f>
        <v/>
      </c>
      <c r="O434"/>
    </row>
    <row r="435" spans="1:15" ht="15.75">
      <c r="A435" s="60" t="s">
        <v>158</v>
      </c>
      <c r="B435" s="18" t="str">
        <f>"Hold " &amp; Table1[[#This Row],[Dette er for hold '# (fx 1-8 eller 1)]] &amp; " " &amp; Table1[[#This Row],[Beskrivelse]]</f>
        <v>Hold 16 obligatorisk holdundervisning</v>
      </c>
      <c r="C435" s="109">
        <f>C434</f>
        <v>43601</v>
      </c>
      <c r="D435" s="33">
        <f>D429</f>
        <v>0.40625</v>
      </c>
      <c r="E435" s="106">
        <f>E429</f>
        <v>0.46875</v>
      </c>
      <c r="G435" t="s">
        <v>51</v>
      </c>
      <c r="H435" s="208" t="s">
        <v>366</v>
      </c>
      <c r="I435" s="15" t="str">
        <f>IF(I415="","",I415)</f>
        <v>16</v>
      </c>
      <c r="J435" t="s">
        <v>47</v>
      </c>
      <c r="M435" s="171"/>
    </row>
    <row r="436" spans="1:15" ht="15.75">
      <c r="A436" s="60" t="s">
        <v>158</v>
      </c>
      <c r="B436" s="18" t="str">
        <f>"Hold " &amp; Table1[[#This Row],[Dette er for hold '# (fx 1-8 eller 1)]] &amp; " " &amp; Table1[[#This Row],[Beskrivelse]]</f>
        <v>Hold 13 obligatorisk holdundervisning</v>
      </c>
      <c r="C436" s="109">
        <f>C435</f>
        <v>43601</v>
      </c>
      <c r="D436" s="33">
        <f>D431</f>
        <v>0.48958333333333331</v>
      </c>
      <c r="E436" s="106">
        <f>E431</f>
        <v>0.55208333333333337</v>
      </c>
      <c r="G436" t="s">
        <v>51</v>
      </c>
      <c r="H436" s="208" t="s">
        <v>366</v>
      </c>
      <c r="I436" s="15" t="str">
        <f>IF(I416="","",I416)</f>
        <v>13</v>
      </c>
      <c r="J436" t="s">
        <v>47</v>
      </c>
      <c r="M436" s="171"/>
    </row>
    <row r="437" spans="1:15" s="101" customFormat="1" ht="15">
      <c r="A437" s="97"/>
      <c r="B437" s="98"/>
      <c r="C437" s="110"/>
      <c r="D437" s="100"/>
      <c r="E437" s="107"/>
      <c r="H437" s="144"/>
      <c r="I437" s="104"/>
      <c r="O437"/>
    </row>
    <row r="438" spans="1:15" ht="15.75">
      <c r="A438" s="60" t="s">
        <v>158</v>
      </c>
      <c r="B438" s="18" t="str">
        <f>"Hold " &amp; Table1[[#This Row],[Dette er for hold '# (fx 1-8 eller 1)]] &amp; " " &amp; Table1[[#This Row],[Beskrivelse]]</f>
        <v>Hold 14 obligatorisk holdundervisning</v>
      </c>
      <c r="C438" s="109">
        <f>C436+1</f>
        <v>43602</v>
      </c>
      <c r="D438" s="33">
        <f>D433</f>
        <v>0.33333333333333331</v>
      </c>
      <c r="E438" s="106">
        <f>E433</f>
        <v>0.39583333333333331</v>
      </c>
      <c r="G438" t="s">
        <v>51</v>
      </c>
      <c r="H438" s="208" t="s">
        <v>366</v>
      </c>
      <c r="I438" s="15" t="str">
        <f>IF(I418="","",I418)</f>
        <v>14</v>
      </c>
      <c r="J438" t="s">
        <v>47</v>
      </c>
      <c r="M438" s="171"/>
    </row>
    <row r="439" spans="1:15" s="17" customFormat="1" ht="15">
      <c r="B439" s="18"/>
      <c r="C439" s="108">
        <f>C438</f>
        <v>43602</v>
      </c>
      <c r="D439" s="33"/>
      <c r="E439" s="161"/>
      <c r="H439" s="19"/>
      <c r="I439" s="19" t="str">
        <f>IF(I419="","",I419)</f>
        <v/>
      </c>
      <c r="O439"/>
    </row>
    <row r="440" spans="1:15" ht="15.75">
      <c r="A440" s="60" t="s">
        <v>158</v>
      </c>
      <c r="B440" s="18" t="str">
        <f>"Hold " &amp; Table1[[#This Row],[Dette er for hold '# (fx 1-8 eller 1)]] &amp; " " &amp; Table1[[#This Row],[Beskrivelse]]</f>
        <v>Hold 15 obligatorisk holdundervisning</v>
      </c>
      <c r="C440" s="109">
        <f>C439</f>
        <v>43602</v>
      </c>
      <c r="D440" s="33">
        <f>D435</f>
        <v>0.40625</v>
      </c>
      <c r="E440" s="106">
        <f>E435</f>
        <v>0.46875</v>
      </c>
      <c r="G440" t="s">
        <v>51</v>
      </c>
      <c r="H440" s="208" t="s">
        <v>366</v>
      </c>
      <c r="I440" s="15">
        <f>IF(I420="","",I420)</f>
        <v>15</v>
      </c>
      <c r="J440" t="s">
        <v>47</v>
      </c>
      <c r="M440" s="171"/>
    </row>
    <row r="441" spans="1:15" ht="15.75">
      <c r="A441" s="60" t="s">
        <v>158</v>
      </c>
      <c r="B441" s="18" t="str">
        <f>"Hold " &amp; Table1[[#This Row],[Dette er for hold '# (fx 1-8 eller 1)]] &amp; " " &amp; Table1[[#This Row],[Beskrivelse]]</f>
        <v>Hold 16 obligatorisk holdundervisning</v>
      </c>
      <c r="C441" s="109">
        <f>C440</f>
        <v>43602</v>
      </c>
      <c r="D441" s="33">
        <f>D436</f>
        <v>0.48958333333333331</v>
      </c>
      <c r="E441" s="106">
        <f>E436</f>
        <v>0.55208333333333337</v>
      </c>
      <c r="G441" t="s">
        <v>51</v>
      </c>
      <c r="H441" s="208" t="s">
        <v>366</v>
      </c>
      <c r="I441" s="15" t="str">
        <f>IF(I421="","",I421)</f>
        <v>16</v>
      </c>
      <c r="J441" t="s">
        <v>47</v>
      </c>
      <c r="M441" s="171"/>
    </row>
    <row r="442" spans="1:15" s="101" customFormat="1" ht="15">
      <c r="A442" s="97"/>
      <c r="B442" s="98"/>
      <c r="C442" s="110"/>
      <c r="D442" s="100"/>
      <c r="E442" s="107"/>
      <c r="H442" s="144"/>
      <c r="I442" s="104"/>
      <c r="O442"/>
    </row>
    <row r="443" spans="1:15" ht="15.75">
      <c r="A443" s="60" t="s">
        <v>158</v>
      </c>
      <c r="B443" s="18" t="str">
        <f>"Hold " &amp; Table1[[#This Row],[Dette er for hold '# (fx 1-8 eller 1)]] &amp; " " &amp; Table1[[#This Row],[Beskrivelse]]</f>
        <v>Hold 13 obligatorisk holdundervisning</v>
      </c>
      <c r="C443" s="109">
        <f>C441+4</f>
        <v>43606</v>
      </c>
      <c r="D443" s="33">
        <f>D438</f>
        <v>0.33333333333333331</v>
      </c>
      <c r="E443" s="106">
        <f>E438</f>
        <v>0.39583333333333331</v>
      </c>
      <c r="G443" t="s">
        <v>51</v>
      </c>
      <c r="H443" s="208" t="s">
        <v>366</v>
      </c>
      <c r="I443" s="15" t="str">
        <f>IF(I423="","",I423)</f>
        <v>13</v>
      </c>
      <c r="J443" t="s">
        <v>47</v>
      </c>
      <c r="M443" s="171"/>
    </row>
    <row r="444" spans="1:15" ht="15.75">
      <c r="A444" s="60" t="s">
        <v>158</v>
      </c>
      <c r="B444" s="18" t="str">
        <f>"Hold " &amp; Table1[[#This Row],[Dette er for hold '# (fx 1-8 eller 1)]] &amp; " " &amp; Table1[[#This Row],[Beskrivelse]]</f>
        <v>Hold 14 obligatorisk holdundervisning</v>
      </c>
      <c r="C444" s="109">
        <f>C443</f>
        <v>43606</v>
      </c>
      <c r="D444" s="33">
        <f>D440</f>
        <v>0.40625</v>
      </c>
      <c r="E444" s="106">
        <f>E440</f>
        <v>0.46875</v>
      </c>
      <c r="G444" t="s">
        <v>51</v>
      </c>
      <c r="H444" s="208" t="s">
        <v>366</v>
      </c>
      <c r="I444" s="15" t="str">
        <f>IF(I424="","",I424)</f>
        <v>14</v>
      </c>
      <c r="J444" t="s">
        <v>47</v>
      </c>
      <c r="M444" s="171"/>
    </row>
    <row r="445" spans="1:15" s="17" customFormat="1" ht="15">
      <c r="B445" s="18"/>
      <c r="C445" s="108">
        <f>C444</f>
        <v>43606</v>
      </c>
      <c r="D445" s="34"/>
      <c r="E445" s="34"/>
      <c r="H445" s="19"/>
      <c r="I445" s="19" t="str">
        <f>IF(I425="","",I425)</f>
        <v/>
      </c>
      <c r="O445"/>
    </row>
    <row r="446" spans="1:15" ht="15.75">
      <c r="A446" s="60" t="s">
        <v>158</v>
      </c>
      <c r="B446" s="18" t="str">
        <f>"Hold " &amp; Table1[[#This Row],[Dette er for hold '# (fx 1-8 eller 1)]] &amp; " " &amp; Table1[[#This Row],[Beskrivelse]]</f>
        <v>Hold 15 obligatorisk holdundervisning</v>
      </c>
      <c r="C446" s="109">
        <f>C445</f>
        <v>43606</v>
      </c>
      <c r="D446" s="33">
        <f>D441</f>
        <v>0.48958333333333331</v>
      </c>
      <c r="E446" s="106">
        <f>E441</f>
        <v>0.55208333333333337</v>
      </c>
      <c r="G446" t="s">
        <v>51</v>
      </c>
      <c r="H446" s="208" t="s">
        <v>366</v>
      </c>
      <c r="I446" s="15" t="str">
        <f>IF(I426="","",I426)</f>
        <v>15</v>
      </c>
      <c r="J446" t="s">
        <v>47</v>
      </c>
      <c r="M446" s="171"/>
    </row>
    <row r="447" spans="1:15" s="101" customFormat="1" ht="15">
      <c r="A447" s="97"/>
      <c r="B447" s="98"/>
      <c r="C447" s="110"/>
      <c r="D447" s="100"/>
      <c r="E447" s="107"/>
      <c r="H447" s="144"/>
      <c r="I447" s="104"/>
      <c r="O447"/>
    </row>
    <row r="448" spans="1:15" ht="15.75">
      <c r="A448" s="60" t="s">
        <v>158</v>
      </c>
      <c r="B448" s="18" t="str">
        <f>"Hold " &amp; Table1[[#This Row],[Dette er for hold '# (fx 1-8 eller 1)]] &amp; " " &amp; Table1[[#This Row],[Beskrivelse]]</f>
        <v>Hold 16 obligatorisk holdundervisning</v>
      </c>
      <c r="C448" s="109">
        <f>C446+1</f>
        <v>43607</v>
      </c>
      <c r="D448" s="33">
        <f>D443</f>
        <v>0.33333333333333331</v>
      </c>
      <c r="E448" s="106">
        <f>E443</f>
        <v>0.39583333333333331</v>
      </c>
      <c r="G448" t="s">
        <v>51</v>
      </c>
      <c r="H448" s="208" t="s">
        <v>366</v>
      </c>
      <c r="I448" s="15" t="str">
        <f>IF(I428="","",I428)</f>
        <v>16</v>
      </c>
      <c r="J448" t="s">
        <v>47</v>
      </c>
      <c r="M448" s="171"/>
    </row>
    <row r="449" spans="1:15" ht="15.75">
      <c r="A449" s="60" t="s">
        <v>158</v>
      </c>
      <c r="B449" s="18" t="str">
        <f>"Hold " &amp; Table1[[#This Row],[Dette er for hold '# (fx 1-8 eller 1)]] &amp; " " &amp; Table1[[#This Row],[Beskrivelse]]</f>
        <v>Hold 13 obligatorisk holdundervisning</v>
      </c>
      <c r="C449" s="109">
        <f>C448</f>
        <v>43607</v>
      </c>
      <c r="D449" s="33">
        <f>D444</f>
        <v>0.40625</v>
      </c>
      <c r="E449" s="106">
        <f>E444</f>
        <v>0.46875</v>
      </c>
      <c r="G449" t="s">
        <v>51</v>
      </c>
      <c r="H449" s="208" t="s">
        <v>366</v>
      </c>
      <c r="I449" s="15" t="str">
        <f>IF(I429="","",I429)</f>
        <v>13</v>
      </c>
      <c r="J449" t="s">
        <v>47</v>
      </c>
      <c r="M449" s="171"/>
    </row>
    <row r="450" spans="1:15" s="17" customFormat="1" ht="15">
      <c r="B450" s="18"/>
      <c r="C450" s="108">
        <f>C449</f>
        <v>43607</v>
      </c>
      <c r="D450" s="34"/>
      <c r="E450" s="34"/>
      <c r="H450" s="19"/>
      <c r="I450" s="19" t="str">
        <f>IF(I430="","",I430)</f>
        <v/>
      </c>
      <c r="O450"/>
    </row>
    <row r="451" spans="1:15" ht="15.75">
      <c r="A451" s="60" t="s">
        <v>158</v>
      </c>
      <c r="B451" s="18" t="str">
        <f>"Hold " &amp; Table1[[#This Row],[Dette er for hold '# (fx 1-8 eller 1)]] &amp; " " &amp; Table1[[#This Row],[Beskrivelse]]</f>
        <v>Hold 14 obligatorisk holdundervisning</v>
      </c>
      <c r="C451" s="109">
        <f>C450</f>
        <v>43607</v>
      </c>
      <c r="D451" s="33">
        <f>D446</f>
        <v>0.48958333333333331</v>
      </c>
      <c r="E451" s="106">
        <f>E446</f>
        <v>0.55208333333333337</v>
      </c>
      <c r="G451" t="s">
        <v>51</v>
      </c>
      <c r="H451" s="208" t="s">
        <v>366</v>
      </c>
      <c r="I451" s="15" t="str">
        <f>IF(I431="","",I431)</f>
        <v>14</v>
      </c>
      <c r="J451" t="s">
        <v>47</v>
      </c>
      <c r="M451" s="171"/>
    </row>
    <row r="452" spans="1:15" s="101" customFormat="1" ht="15">
      <c r="A452" s="97"/>
      <c r="B452" s="98"/>
      <c r="C452" s="110"/>
      <c r="D452" s="100"/>
      <c r="E452" s="107"/>
      <c r="H452" s="144"/>
      <c r="I452" s="104"/>
      <c r="O452"/>
    </row>
    <row r="453" spans="1:15" ht="15.75">
      <c r="A453" s="60" t="s">
        <v>158</v>
      </c>
      <c r="B453" s="18" t="str">
        <f>"Hold " &amp; Table1[[#This Row],[Dette er for hold '# (fx 1-8 eller 1)]] &amp; " " &amp; Table1[[#This Row],[Beskrivelse]]</f>
        <v>Hold 15 obligatorisk holdundervisning</v>
      </c>
      <c r="C453" s="109">
        <f>C451+1</f>
        <v>43608</v>
      </c>
      <c r="D453" s="33">
        <f>D448</f>
        <v>0.33333333333333331</v>
      </c>
      <c r="E453" s="106">
        <f>E448</f>
        <v>0.39583333333333331</v>
      </c>
      <c r="G453" t="s">
        <v>51</v>
      </c>
      <c r="H453" s="208" t="s">
        <v>366</v>
      </c>
      <c r="I453" s="15">
        <f>IF(I433="","",I433)</f>
        <v>15</v>
      </c>
      <c r="J453" t="s">
        <v>47</v>
      </c>
      <c r="M453" s="171"/>
    </row>
    <row r="454" spans="1:15" s="17" customFormat="1" ht="15">
      <c r="B454" s="18"/>
      <c r="C454" s="108">
        <f>C453</f>
        <v>43608</v>
      </c>
      <c r="D454" s="34"/>
      <c r="E454" s="34"/>
      <c r="H454" s="19"/>
      <c r="I454" s="19" t="str">
        <f>IF(I434="","",I434)</f>
        <v/>
      </c>
      <c r="O454"/>
    </row>
    <row r="455" spans="1:15" ht="15.75">
      <c r="A455" s="60" t="s">
        <v>158</v>
      </c>
      <c r="B455" s="18" t="str">
        <f>"Hold " &amp; Table1[[#This Row],[Dette er for hold '# (fx 1-8 eller 1)]] &amp; " " &amp; Table1[[#This Row],[Beskrivelse]]</f>
        <v>Hold 16 obligatorisk holdundervisning</v>
      </c>
      <c r="C455" s="109">
        <f>C454</f>
        <v>43608</v>
      </c>
      <c r="D455" s="33">
        <f>D449</f>
        <v>0.40625</v>
      </c>
      <c r="E455" s="106">
        <f>E449</f>
        <v>0.46875</v>
      </c>
      <c r="G455" t="s">
        <v>51</v>
      </c>
      <c r="H455" s="208" t="s">
        <v>366</v>
      </c>
      <c r="I455" s="15" t="str">
        <f>IF(I435="","",I435)</f>
        <v>16</v>
      </c>
      <c r="J455" t="s">
        <v>47</v>
      </c>
      <c r="M455" s="171"/>
    </row>
    <row r="456" spans="1:15" ht="15.75">
      <c r="A456" s="60" t="s">
        <v>158</v>
      </c>
      <c r="B456" s="18" t="str">
        <f>"Hold " &amp; Table1[[#This Row],[Dette er for hold '# (fx 1-8 eller 1)]] &amp; " " &amp; Table1[[#This Row],[Beskrivelse]]</f>
        <v>Hold 13 obligatorisk holdundervisning</v>
      </c>
      <c r="C456" s="109">
        <f>C455</f>
        <v>43608</v>
      </c>
      <c r="D456" s="33">
        <f>D451</f>
        <v>0.48958333333333331</v>
      </c>
      <c r="E456" s="106">
        <f>E451</f>
        <v>0.55208333333333337</v>
      </c>
      <c r="G456" t="s">
        <v>51</v>
      </c>
      <c r="H456" s="208" t="s">
        <v>366</v>
      </c>
      <c r="I456" s="15" t="str">
        <f>IF(I436="","",I436)</f>
        <v>13</v>
      </c>
      <c r="J456" t="s">
        <v>47</v>
      </c>
      <c r="M456" s="171"/>
    </row>
    <row r="457" spans="1:15" s="101" customFormat="1" ht="15">
      <c r="A457" s="97"/>
      <c r="B457" s="98"/>
      <c r="C457" s="110"/>
      <c r="D457" s="100"/>
      <c r="E457" s="107"/>
      <c r="H457" s="144"/>
      <c r="I457" s="104"/>
      <c r="O457"/>
    </row>
    <row r="458" spans="1:15" ht="15.75">
      <c r="A458" s="60" t="s">
        <v>158</v>
      </c>
      <c r="B458" s="18" t="str">
        <f>"Hold " &amp; Table1[[#This Row],[Dette er for hold '# (fx 1-8 eller 1)]] &amp; " " &amp; Table1[[#This Row],[Beskrivelse]]</f>
        <v>Hold 14 obligatorisk holdundervisning</v>
      </c>
      <c r="C458" s="109">
        <f>C456+1</f>
        <v>43609</v>
      </c>
      <c r="D458" s="33">
        <f>D453</f>
        <v>0.33333333333333331</v>
      </c>
      <c r="E458" s="106">
        <f>E453</f>
        <v>0.39583333333333331</v>
      </c>
      <c r="G458" t="s">
        <v>51</v>
      </c>
      <c r="H458" s="208" t="s">
        <v>366</v>
      </c>
      <c r="I458" s="15" t="str">
        <f>IF(I438="","",I438)</f>
        <v>14</v>
      </c>
      <c r="J458" t="s">
        <v>47</v>
      </c>
      <c r="M458" s="171"/>
    </row>
    <row r="459" spans="1:15" s="17" customFormat="1" ht="15">
      <c r="A459" s="3"/>
      <c r="B459" s="18"/>
      <c r="C459" s="108">
        <f>C458</f>
        <v>43609</v>
      </c>
      <c r="D459" s="33"/>
      <c r="E459" s="161"/>
      <c r="H459" s="19"/>
      <c r="I459" s="19" t="str">
        <f>IF(I439="","",I439)</f>
        <v/>
      </c>
      <c r="O459"/>
    </row>
    <row r="460" spans="1:15" ht="15.75">
      <c r="A460" s="60" t="s">
        <v>158</v>
      </c>
      <c r="B460" s="18" t="str">
        <f>"Hold " &amp; Table1[[#This Row],[Dette er for hold '# (fx 1-8 eller 1)]] &amp; " " &amp; Table1[[#This Row],[Beskrivelse]]</f>
        <v>Hold 15 obligatorisk holdundervisning</v>
      </c>
      <c r="C460" s="109">
        <f>C459</f>
        <v>43609</v>
      </c>
      <c r="D460" s="33">
        <v>0.40625</v>
      </c>
      <c r="E460" s="106">
        <v>0.46875</v>
      </c>
      <c r="G460" t="s">
        <v>51</v>
      </c>
      <c r="H460" s="208" t="s">
        <v>366</v>
      </c>
      <c r="I460" s="15">
        <f>IF(I440="","",I440)</f>
        <v>15</v>
      </c>
      <c r="J460" t="s">
        <v>47</v>
      </c>
      <c r="M460" s="171"/>
    </row>
    <row r="461" spans="1:15" ht="15.75">
      <c r="A461" s="60" t="s">
        <v>158</v>
      </c>
      <c r="B461" s="18" t="str">
        <f>"Hold " &amp; Table1[[#This Row],[Dette er for hold '# (fx 1-8 eller 1)]] &amp; " " &amp; Table1[[#This Row],[Beskrivelse]]</f>
        <v>Hold 16 obligatorisk holdundervisning</v>
      </c>
      <c r="C461" s="109">
        <f>C460</f>
        <v>43609</v>
      </c>
      <c r="D461" s="33">
        <v>0.48958333333333331</v>
      </c>
      <c r="E461" s="30">
        <v>0.55208333333333337</v>
      </c>
      <c r="G461" t="s">
        <v>51</v>
      </c>
      <c r="H461" s="208" t="s">
        <v>366</v>
      </c>
      <c r="I461" s="15" t="str">
        <f>IF(I441="","",I441)</f>
        <v>16</v>
      </c>
      <c r="J461" t="s">
        <v>47</v>
      </c>
      <c r="M461" s="171"/>
    </row>
    <row r="462" spans="1:15" s="17" customFormat="1" ht="15">
      <c r="B462" s="18"/>
      <c r="C462" s="40"/>
      <c r="D462" s="33"/>
      <c r="E462" s="34"/>
      <c r="H462" s="19"/>
      <c r="I462" s="19"/>
      <c r="O462"/>
    </row>
    <row r="463" spans="1:15" s="17" customFormat="1" ht="15">
      <c r="B463" s="18"/>
      <c r="C463" s="40"/>
      <c r="D463" s="33"/>
      <c r="E463" s="34"/>
      <c r="H463" s="19"/>
      <c r="I463" s="19"/>
      <c r="O463"/>
    </row>
    <row r="464" spans="1:15" s="17" customFormat="1" ht="15">
      <c r="B464" s="18"/>
      <c r="C464" s="40"/>
      <c r="D464" s="33"/>
      <c r="E464" s="34"/>
      <c r="H464" s="19"/>
      <c r="I464" s="19"/>
      <c r="O464"/>
    </row>
    <row r="465" spans="1:18" s="17" customFormat="1" ht="15">
      <c r="B465" s="18"/>
      <c r="C465" s="40"/>
      <c r="D465" s="33"/>
      <c r="E465" s="34"/>
      <c r="H465" s="19"/>
      <c r="I465" s="19"/>
      <c r="O465"/>
    </row>
    <row r="466" spans="1:18" ht="20.25" customHeight="1">
      <c r="B466" s="66" t="s">
        <v>52</v>
      </c>
      <c r="C466" s="65"/>
      <c r="D466" s="33"/>
      <c r="E466" s="30"/>
      <c r="H466" s="87"/>
      <c r="K466" s="17"/>
      <c r="L466" s="17"/>
      <c r="M466" s="17"/>
      <c r="N466" s="17"/>
      <c r="P466" s="17"/>
      <c r="Q466" s="17"/>
      <c r="R466" s="17"/>
    </row>
    <row r="467" spans="1:18" ht="15">
      <c r="A467" s="43" t="s">
        <v>53</v>
      </c>
      <c r="B467" s="2" t="str">
        <f>"Hold " &amp; Table1[[#This Row],[Dette er for hold '# (fx 1-8 eller 1)]] &amp; " " &amp; Table1[[#This Row],[Beskrivelse]]</f>
        <v>Hold 5-6 Visusmåling, refraktion</v>
      </c>
      <c r="C467" s="40">
        <f>IF(Table1[[#This Row],[Navn]]&lt;&gt;"",DATE($T$7, 1, -2) - WEEKDAY(DATE($T$7, 1, 3)) +Table1[[#This Row],[Kal uge]]* 7+Table1[[#This Row],[Uge dag]]-1,"")</f>
        <v>43494</v>
      </c>
      <c r="D467" s="33">
        <v>0.34375</v>
      </c>
      <c r="E467" s="30">
        <v>0.41666666666666669</v>
      </c>
      <c r="G467" t="s">
        <v>376</v>
      </c>
      <c r="H467" s="207" t="s">
        <v>365</v>
      </c>
      <c r="I467" s="15" t="s">
        <v>54</v>
      </c>
      <c r="J467" s="116"/>
      <c r="L467" t="s">
        <v>164</v>
      </c>
      <c r="M467" s="171"/>
      <c r="P467">
        <v>5</v>
      </c>
      <c r="R467">
        <v>2</v>
      </c>
    </row>
    <row r="468" spans="1:18" ht="15">
      <c r="A468" s="43" t="s">
        <v>53</v>
      </c>
      <c r="B468" s="2" t="str">
        <f>"Hold " &amp; Table1[[#This Row],[Dette er for hold '# (fx 1-8 eller 1)]] &amp; " " &amp; Table1[[#This Row],[Beskrivelse]]</f>
        <v>Hold 5-6 Inspektion og spaltelampe, øjenlågsvending</v>
      </c>
      <c r="C468" s="40">
        <f>C467+1</f>
        <v>43495</v>
      </c>
      <c r="D468" s="33">
        <v>0.38541666666666669</v>
      </c>
      <c r="E468" s="30">
        <v>0.45833333333333331</v>
      </c>
      <c r="G468" t="s">
        <v>377</v>
      </c>
      <c r="H468" s="207" t="s">
        <v>365</v>
      </c>
      <c r="I468" s="15" t="s">
        <v>54</v>
      </c>
      <c r="J468" s="116"/>
      <c r="M468" s="171"/>
    </row>
    <row r="469" spans="1:18" ht="15">
      <c r="A469" s="43" t="s">
        <v>53</v>
      </c>
      <c r="B469" s="2" t="str">
        <f>"Hold " &amp; Table1[[#This Row],[Dette er for hold '# (fx 1-8 eller 1)]] &amp; " " &amp; Table1[[#This Row],[Beskrivelse]]</f>
        <v>Hold 5-6 Konkomiterende skelen, paralytisk skelen</v>
      </c>
      <c r="C469" s="40">
        <f>C468+1</f>
        <v>43496</v>
      </c>
      <c r="D469" s="33">
        <v>0.34375</v>
      </c>
      <c r="E469" s="30">
        <v>0.41666666666666669</v>
      </c>
      <c r="G469" t="s">
        <v>378</v>
      </c>
      <c r="H469" s="207" t="s">
        <v>365</v>
      </c>
      <c r="I469" s="15" t="s">
        <v>54</v>
      </c>
      <c r="J469" s="116"/>
      <c r="M469" s="171"/>
    </row>
    <row r="470" spans="1:18" ht="15">
      <c r="A470" s="43" t="s">
        <v>53</v>
      </c>
      <c r="B470" s="2" t="str">
        <f>"Hold " &amp; Table1[[#This Row],[Dette er for hold '# (fx 1-8 eller 1)]] &amp; " " &amp; Table1[[#This Row],[Beskrivelse]]</f>
        <v>Hold 5-6 Synsfelt, oftalmoskopi</v>
      </c>
      <c r="C470" s="40">
        <f>C469+1</f>
        <v>43497</v>
      </c>
      <c r="D470" s="33">
        <v>0.38541666666666669</v>
      </c>
      <c r="E470" s="30">
        <v>0.45833333333333331</v>
      </c>
      <c r="G470" t="s">
        <v>379</v>
      </c>
      <c r="H470" s="207" t="s">
        <v>365</v>
      </c>
      <c r="I470" s="15" t="s">
        <v>54</v>
      </c>
      <c r="J470" s="116"/>
      <c r="M470" s="171"/>
    </row>
    <row r="471" spans="1:18" ht="15">
      <c r="A471" s="43" t="s">
        <v>53</v>
      </c>
      <c r="B471" s="2" t="str">
        <f>"Hold " &amp; Table1[[#This Row],[Dette er for hold '# (fx 1-8 eller 1)]] &amp; " " &amp; Table1[[#This Row],[Beskrivelse]]</f>
        <v>Hold 5-6 Introduktion, opgaveløsning, gennemgang</v>
      </c>
      <c r="C471" s="40">
        <f>C470+4</f>
        <v>43501</v>
      </c>
      <c r="D471" s="33">
        <v>0.38541666666666669</v>
      </c>
      <c r="E471" s="30">
        <v>0.45833333333333331</v>
      </c>
      <c r="G471" t="s">
        <v>55</v>
      </c>
      <c r="H471" s="207" t="s">
        <v>365</v>
      </c>
      <c r="I471" s="15" t="s">
        <v>54</v>
      </c>
      <c r="J471" s="116"/>
      <c r="M471" s="171"/>
    </row>
    <row r="472" spans="1:18" ht="15">
      <c r="A472" s="43" t="s">
        <v>53</v>
      </c>
      <c r="B472" s="2" t="str">
        <f>"Hold " &amp; Table1[[#This Row],[Dette er for hold '# (fx 1-8 eller 1)]] &amp; " " &amp; Table1[[#This Row],[Beskrivelse]]</f>
        <v>Hold 5-6 Introduktion, opgaveløsning, gennemgang</v>
      </c>
      <c r="C472" s="40">
        <f>C471+1</f>
        <v>43502</v>
      </c>
      <c r="D472" s="33">
        <v>0.38541666666666669</v>
      </c>
      <c r="E472" s="30">
        <v>0.45833333333333331</v>
      </c>
      <c r="G472" t="s">
        <v>55</v>
      </c>
      <c r="H472" s="207" t="s">
        <v>365</v>
      </c>
      <c r="I472" s="15" t="s">
        <v>54</v>
      </c>
      <c r="J472" s="116"/>
      <c r="M472" s="171"/>
    </row>
    <row r="473" spans="1:18" ht="15">
      <c r="A473" s="43" t="s">
        <v>53</v>
      </c>
      <c r="B473" s="2" t="str">
        <f>"Hold " &amp; Table1[[#This Row],[Dette er for hold '# (fx 1-8 eller 1)]] &amp; " " &amp; Table1[[#This Row],[Beskrivelse]]</f>
        <v>Hold 5-6 Introduktion, opgaveløsning, gennemgang</v>
      </c>
      <c r="C473" s="40">
        <f>C472+1</f>
        <v>43503</v>
      </c>
      <c r="D473" s="33">
        <v>0.38541666666666669</v>
      </c>
      <c r="E473" s="30">
        <v>0.45833333333333331</v>
      </c>
      <c r="G473" t="s">
        <v>55</v>
      </c>
      <c r="H473" s="207" t="s">
        <v>365</v>
      </c>
      <c r="I473" s="15" t="s">
        <v>54</v>
      </c>
      <c r="J473" s="116"/>
      <c r="M473" s="171"/>
    </row>
    <row r="474" spans="1:18" ht="15">
      <c r="A474" s="43" t="s">
        <v>53</v>
      </c>
      <c r="B474" s="2" t="str">
        <f>"Hold " &amp; Table1[[#This Row],[Dette er for hold '# (fx 1-8 eller 1)]] &amp; " " &amp; Table1[[#This Row],[Beskrivelse]]</f>
        <v>Hold 5-6 Introduktion, opgaveløsning, gennemgang</v>
      </c>
      <c r="C474" s="40">
        <f>C473+1</f>
        <v>43504</v>
      </c>
      <c r="D474" s="33">
        <v>0.38541666666666669</v>
      </c>
      <c r="E474" s="30">
        <v>0.45833333333333331</v>
      </c>
      <c r="G474" t="s">
        <v>55</v>
      </c>
      <c r="H474" s="207" t="s">
        <v>365</v>
      </c>
      <c r="I474" s="15" t="s">
        <v>54</v>
      </c>
      <c r="J474" s="116"/>
      <c r="M474" s="171"/>
    </row>
    <row r="475" spans="1:18" ht="15">
      <c r="A475" s="43" t="s">
        <v>53</v>
      </c>
      <c r="B475" s="2" t="str">
        <f>"Hold " &amp; Table1[[#This Row],[Dette er for hold '# (fx 1-8 eller 1)]] &amp; " " &amp; Table1[[#This Row],[Beskrivelse]]</f>
        <v>Hold 7-8 Visusmåling, refraktion</v>
      </c>
      <c r="C475" s="40">
        <f>C474+4</f>
        <v>43508</v>
      </c>
      <c r="D475" s="33">
        <v>0.38541666666666669</v>
      </c>
      <c r="E475" s="30">
        <v>0.45833333333333331</v>
      </c>
      <c r="G475" t="str">
        <f t="shared" ref="G475:G506" si="7">G467</f>
        <v>Visusmåling, refraktion</v>
      </c>
      <c r="H475" s="207" t="s">
        <v>365</v>
      </c>
      <c r="I475" s="15" t="s">
        <v>56</v>
      </c>
      <c r="M475" s="171"/>
    </row>
    <row r="476" spans="1:18" ht="15">
      <c r="A476" s="43" t="s">
        <v>53</v>
      </c>
      <c r="B476" s="2" t="str">
        <f>"Hold " &amp; Table1[[#This Row],[Dette er for hold '# (fx 1-8 eller 1)]] &amp; " " &amp; Table1[[#This Row],[Beskrivelse]]</f>
        <v>Hold 7-8 Inspektion og spaltelampe, øjenlågsvending</v>
      </c>
      <c r="C476" s="40">
        <f>C475+1</f>
        <v>43509</v>
      </c>
      <c r="D476" s="33">
        <v>0.38541666666666669</v>
      </c>
      <c r="E476" s="30">
        <v>0.45833333333333331</v>
      </c>
      <c r="G476" t="str">
        <f t="shared" si="7"/>
        <v>Inspektion og spaltelampe, øjenlågsvending</v>
      </c>
      <c r="H476" s="207" t="s">
        <v>365</v>
      </c>
      <c r="I476" s="15" t="s">
        <v>56</v>
      </c>
      <c r="M476" s="171"/>
    </row>
    <row r="477" spans="1:18" ht="15">
      <c r="A477" s="43" t="s">
        <v>53</v>
      </c>
      <c r="B477" s="2" t="str">
        <f>"Hold " &amp; Table1[[#This Row],[Dette er for hold '# (fx 1-8 eller 1)]] &amp; " " &amp; Table1[[#This Row],[Beskrivelse]]</f>
        <v>Hold 7-8 Konkomiterende skelen, paralytisk skelen</v>
      </c>
      <c r="C477" s="40">
        <f>C476+1</f>
        <v>43510</v>
      </c>
      <c r="D477" s="33">
        <v>0.38541666666666669</v>
      </c>
      <c r="E477" s="30">
        <v>0.45833333333333331</v>
      </c>
      <c r="G477" t="str">
        <f t="shared" si="7"/>
        <v>Konkomiterende skelen, paralytisk skelen</v>
      </c>
      <c r="H477" s="207" t="s">
        <v>365</v>
      </c>
      <c r="I477" s="15" t="s">
        <v>56</v>
      </c>
      <c r="M477" s="171"/>
    </row>
    <row r="478" spans="1:18" ht="15">
      <c r="A478" s="43" t="s">
        <v>53</v>
      </c>
      <c r="B478" s="2" t="str">
        <f>"Hold " &amp; Table1[[#This Row],[Dette er for hold '# (fx 1-8 eller 1)]] &amp; " " &amp; Table1[[#This Row],[Beskrivelse]]</f>
        <v>Hold 7-8 Synsfelt, oftalmoskopi</v>
      </c>
      <c r="C478" s="40">
        <f>C477+1</f>
        <v>43511</v>
      </c>
      <c r="D478" s="33">
        <v>0.38541666666666669</v>
      </c>
      <c r="E478" s="30">
        <v>0.45833333333333331</v>
      </c>
      <c r="G478" t="str">
        <f t="shared" si="7"/>
        <v>Synsfelt, oftalmoskopi</v>
      </c>
      <c r="H478" s="207" t="s">
        <v>365</v>
      </c>
      <c r="I478" s="15" t="s">
        <v>56</v>
      </c>
      <c r="M478" s="171"/>
    </row>
    <row r="479" spans="1:18" ht="15">
      <c r="A479" s="43" t="s">
        <v>53</v>
      </c>
      <c r="B479" s="2" t="str">
        <f>"Hold " &amp; Table1[[#This Row],[Dette er for hold '# (fx 1-8 eller 1)]] &amp; " " &amp; Table1[[#This Row],[Beskrivelse]]</f>
        <v>Hold 7-8 Introduktion, opgaveløsning, gennemgang</v>
      </c>
      <c r="C479" s="40">
        <f>C478+4</f>
        <v>43515</v>
      </c>
      <c r="D479" s="33">
        <v>0.38541666666666669</v>
      </c>
      <c r="E479" s="30">
        <v>0.45833333333333331</v>
      </c>
      <c r="G479" t="str">
        <f t="shared" si="7"/>
        <v>Introduktion, opgaveløsning, gennemgang</v>
      </c>
      <c r="H479" s="207" t="s">
        <v>365</v>
      </c>
      <c r="I479" s="15" t="s">
        <v>56</v>
      </c>
      <c r="M479" s="171"/>
    </row>
    <row r="480" spans="1:18" ht="15">
      <c r="A480" s="43" t="s">
        <v>53</v>
      </c>
      <c r="B480" s="2" t="str">
        <f>"Hold " &amp; Table1[[#This Row],[Dette er for hold '# (fx 1-8 eller 1)]] &amp; " " &amp; Table1[[#This Row],[Beskrivelse]]</f>
        <v>Hold 7-8 Introduktion, opgaveløsning, gennemgang</v>
      </c>
      <c r="C480" s="40">
        <f>C479+1</f>
        <v>43516</v>
      </c>
      <c r="D480" s="33">
        <v>0.38541666666666669</v>
      </c>
      <c r="E480" s="30">
        <v>0.45833333333333331</v>
      </c>
      <c r="G480" t="str">
        <f t="shared" si="7"/>
        <v>Introduktion, opgaveløsning, gennemgang</v>
      </c>
      <c r="H480" s="207" t="s">
        <v>365</v>
      </c>
      <c r="I480" s="15" t="s">
        <v>56</v>
      </c>
      <c r="M480" s="171"/>
    </row>
    <row r="481" spans="1:13" ht="15">
      <c r="A481" s="43" t="s">
        <v>53</v>
      </c>
      <c r="B481" s="2" t="str">
        <f>"Hold " &amp; Table1[[#This Row],[Dette er for hold '# (fx 1-8 eller 1)]] &amp; " " &amp; Table1[[#This Row],[Beskrivelse]]</f>
        <v>Hold 7-8 Introduktion, opgaveløsning, gennemgang</v>
      </c>
      <c r="C481" s="40">
        <f>C480+1</f>
        <v>43517</v>
      </c>
      <c r="D481" s="33">
        <v>0.38541666666666669</v>
      </c>
      <c r="E481" s="30">
        <v>0.45833333333333331</v>
      </c>
      <c r="G481" t="str">
        <f t="shared" si="7"/>
        <v>Introduktion, opgaveløsning, gennemgang</v>
      </c>
      <c r="H481" s="207" t="s">
        <v>365</v>
      </c>
      <c r="I481" s="15" t="s">
        <v>56</v>
      </c>
      <c r="M481" s="171"/>
    </row>
    <row r="482" spans="1:13" ht="15">
      <c r="A482" s="43" t="s">
        <v>53</v>
      </c>
      <c r="B482" s="2" t="str">
        <f>"Hold " &amp; Table1[[#This Row],[Dette er for hold '# (fx 1-8 eller 1)]] &amp; " " &amp; Table1[[#This Row],[Beskrivelse]]</f>
        <v>Hold 7-8 Introduktion, opgaveløsning, gennemgang</v>
      </c>
      <c r="C482" s="40">
        <f>C481+1</f>
        <v>43518</v>
      </c>
      <c r="D482" s="33">
        <v>0.38541666666666669</v>
      </c>
      <c r="E482" s="30">
        <v>0.45833333333333331</v>
      </c>
      <c r="G482" t="str">
        <f t="shared" si="7"/>
        <v>Introduktion, opgaveløsning, gennemgang</v>
      </c>
      <c r="H482" s="207" t="s">
        <v>365</v>
      </c>
      <c r="I482" s="15" t="s">
        <v>56</v>
      </c>
      <c r="M482" s="171"/>
    </row>
    <row r="483" spans="1:13" ht="15">
      <c r="A483" s="43" t="s">
        <v>53</v>
      </c>
      <c r="B483" s="2" t="str">
        <f>"Hold " &amp; Table1[[#This Row],[Dette er for hold '# (fx 1-8 eller 1)]] &amp; " " &amp; Table1[[#This Row],[Beskrivelse]]</f>
        <v>Hold 1-2 Visusmåling, refraktion</v>
      </c>
      <c r="C483" s="40">
        <f>C482+4</f>
        <v>43522</v>
      </c>
      <c r="D483" s="33">
        <v>0.38541666666666669</v>
      </c>
      <c r="E483" s="30">
        <v>0.45833333333333331</v>
      </c>
      <c r="G483" t="str">
        <f t="shared" si="7"/>
        <v>Visusmåling, refraktion</v>
      </c>
      <c r="H483" s="207" t="s">
        <v>365</v>
      </c>
      <c r="I483" s="15" t="s">
        <v>57</v>
      </c>
      <c r="J483" s="124"/>
      <c r="M483" s="171"/>
    </row>
    <row r="484" spans="1:13" ht="15">
      <c r="A484" s="43" t="s">
        <v>53</v>
      </c>
      <c r="B484" s="2" t="str">
        <f>"Hold " &amp; Table1[[#This Row],[Dette er for hold '# (fx 1-8 eller 1)]] &amp; " " &amp; Table1[[#This Row],[Beskrivelse]]</f>
        <v>Hold 1-2 Inspektion og spaltelampe, øjenlågsvending</v>
      </c>
      <c r="C484" s="40">
        <f>C483+1</f>
        <v>43523</v>
      </c>
      <c r="D484" s="33">
        <v>0.38541666666666669</v>
      </c>
      <c r="E484" s="30">
        <v>0.45833333333333331</v>
      </c>
      <c r="G484" t="str">
        <f t="shared" si="7"/>
        <v>Inspektion og spaltelampe, øjenlågsvending</v>
      </c>
      <c r="H484" s="207" t="s">
        <v>365</v>
      </c>
      <c r="I484" s="15" t="s">
        <v>57</v>
      </c>
      <c r="J484" s="124"/>
      <c r="M484" s="171"/>
    </row>
    <row r="485" spans="1:13" ht="15">
      <c r="A485" s="43" t="s">
        <v>53</v>
      </c>
      <c r="B485" s="2" t="str">
        <f>"Hold " &amp; Table1[[#This Row],[Dette er for hold '# (fx 1-8 eller 1)]] &amp; " " &amp; Table1[[#This Row],[Beskrivelse]]</f>
        <v>Hold 1-2 Konkomiterende skelen, paralytisk skelen</v>
      </c>
      <c r="C485" s="40">
        <f>C484+1</f>
        <v>43524</v>
      </c>
      <c r="D485" s="33">
        <v>0.38541666666666669</v>
      </c>
      <c r="E485" s="30">
        <v>0.45833333333333331</v>
      </c>
      <c r="G485" t="str">
        <f t="shared" si="7"/>
        <v>Konkomiterende skelen, paralytisk skelen</v>
      </c>
      <c r="H485" s="207" t="s">
        <v>365</v>
      </c>
      <c r="I485" s="15" t="s">
        <v>57</v>
      </c>
      <c r="J485" s="124"/>
      <c r="M485" s="171"/>
    </row>
    <row r="486" spans="1:13" ht="15">
      <c r="A486" s="43" t="s">
        <v>53</v>
      </c>
      <c r="B486" s="2" t="str">
        <f>"Hold " &amp; Table1[[#This Row],[Dette er for hold '# (fx 1-8 eller 1)]] &amp; " " &amp; Table1[[#This Row],[Beskrivelse]]</f>
        <v>Hold 1-2 Synsfelt, oftalmoskopi</v>
      </c>
      <c r="C486" s="40">
        <f>C485+1</f>
        <v>43525</v>
      </c>
      <c r="D486" s="33">
        <v>0.38541666666666669</v>
      </c>
      <c r="E486" s="30">
        <v>0.45833333333333331</v>
      </c>
      <c r="G486" t="str">
        <f t="shared" si="7"/>
        <v>Synsfelt, oftalmoskopi</v>
      </c>
      <c r="H486" s="207" t="s">
        <v>365</v>
      </c>
      <c r="I486" s="15" t="s">
        <v>57</v>
      </c>
      <c r="J486" s="124"/>
      <c r="M486" s="171"/>
    </row>
    <row r="487" spans="1:13" ht="15">
      <c r="A487" s="43" t="s">
        <v>53</v>
      </c>
      <c r="B487" s="2" t="str">
        <f>"Hold " &amp; Table1[[#This Row],[Dette er for hold '# (fx 1-8 eller 1)]] &amp; " " &amp; Table1[[#This Row],[Beskrivelse]]</f>
        <v>Hold 1-2 Introduktion, opgaveløsning, gennemgang</v>
      </c>
      <c r="C487" s="40">
        <f>C486+4</f>
        <v>43529</v>
      </c>
      <c r="D487" s="33">
        <v>0.38541666666666669</v>
      </c>
      <c r="E487" s="30">
        <v>0.45833333333333331</v>
      </c>
      <c r="G487" t="str">
        <f t="shared" si="7"/>
        <v>Introduktion, opgaveløsning, gennemgang</v>
      </c>
      <c r="H487" s="207" t="s">
        <v>365</v>
      </c>
      <c r="I487" s="15" t="s">
        <v>57</v>
      </c>
      <c r="J487" s="124"/>
      <c r="M487" s="171"/>
    </row>
    <row r="488" spans="1:13" ht="15">
      <c r="A488" s="43" t="s">
        <v>53</v>
      </c>
      <c r="B488" s="2" t="str">
        <f>"Hold " &amp; Table1[[#This Row],[Dette er for hold '# (fx 1-8 eller 1)]] &amp; " " &amp; Table1[[#This Row],[Beskrivelse]]</f>
        <v>Hold 1-2 Introduktion, opgaveløsning, gennemgang</v>
      </c>
      <c r="C488" s="40">
        <f>C487+1</f>
        <v>43530</v>
      </c>
      <c r="D488" s="33">
        <v>0.38541666666666669</v>
      </c>
      <c r="E488" s="30">
        <v>0.45833333333333331</v>
      </c>
      <c r="G488" t="str">
        <f t="shared" si="7"/>
        <v>Introduktion, opgaveløsning, gennemgang</v>
      </c>
      <c r="H488" s="207" t="s">
        <v>365</v>
      </c>
      <c r="I488" s="15" t="s">
        <v>57</v>
      </c>
      <c r="J488" s="124"/>
      <c r="M488" s="171"/>
    </row>
    <row r="489" spans="1:13" ht="15">
      <c r="A489" s="43" t="s">
        <v>53</v>
      </c>
      <c r="B489" s="2" t="str">
        <f>"Hold " &amp; Table1[[#This Row],[Dette er for hold '# (fx 1-8 eller 1)]] &amp; " " &amp; Table1[[#This Row],[Beskrivelse]]</f>
        <v>Hold 1-2 Introduktion, opgaveløsning, gennemgang</v>
      </c>
      <c r="C489" s="40">
        <f>C488+1</f>
        <v>43531</v>
      </c>
      <c r="D489" s="33">
        <v>0.38541666666666669</v>
      </c>
      <c r="E489" s="30">
        <v>0.45833333333333331</v>
      </c>
      <c r="G489" t="str">
        <f t="shared" si="7"/>
        <v>Introduktion, opgaveløsning, gennemgang</v>
      </c>
      <c r="H489" s="207" t="s">
        <v>365</v>
      </c>
      <c r="I489" s="15" t="s">
        <v>57</v>
      </c>
      <c r="J489" s="124"/>
      <c r="M489" s="171"/>
    </row>
    <row r="490" spans="1:13" ht="15">
      <c r="A490" s="43" t="s">
        <v>53</v>
      </c>
      <c r="B490" s="2" t="str">
        <f>"Hold " &amp; Table1[[#This Row],[Dette er for hold '# (fx 1-8 eller 1)]] &amp; " " &amp; Table1[[#This Row],[Beskrivelse]]</f>
        <v>Hold 1-2 Introduktion, opgaveløsning, gennemgang</v>
      </c>
      <c r="C490" s="40">
        <f>C489+1</f>
        <v>43532</v>
      </c>
      <c r="D490" s="33">
        <v>0.38541666666666669</v>
      </c>
      <c r="E490" s="30">
        <v>0.45833333333333331</v>
      </c>
      <c r="G490" t="str">
        <f t="shared" si="7"/>
        <v>Introduktion, opgaveløsning, gennemgang</v>
      </c>
      <c r="H490" s="207" t="s">
        <v>365</v>
      </c>
      <c r="I490" s="15" t="s">
        <v>57</v>
      </c>
      <c r="J490" s="124"/>
      <c r="M490" s="171"/>
    </row>
    <row r="491" spans="1:13" ht="15">
      <c r="A491" s="43" t="s">
        <v>53</v>
      </c>
      <c r="B491" s="64" t="str">
        <f>"Hold " &amp; Table1[[#This Row],[Dette er for hold '# (fx 1-8 eller 1)]] &amp; " " &amp; Table1[[#This Row],[Beskrivelse]]</f>
        <v>Hold 3-4 Visusmåling, refraktion</v>
      </c>
      <c r="C491" s="40">
        <f>C490+4</f>
        <v>43536</v>
      </c>
      <c r="D491" s="33">
        <v>0.38541666666666669</v>
      </c>
      <c r="E491" s="30">
        <v>0.45833333333333331</v>
      </c>
      <c r="G491" s="15" t="str">
        <f t="shared" si="7"/>
        <v>Visusmåling, refraktion</v>
      </c>
      <c r="H491" s="207" t="s">
        <v>365</v>
      </c>
      <c r="I491" s="15" t="s">
        <v>58</v>
      </c>
      <c r="J491" s="15"/>
      <c r="M491" s="171"/>
    </row>
    <row r="492" spans="1:13" ht="15">
      <c r="A492" s="43" t="s">
        <v>53</v>
      </c>
      <c r="B492" s="64" t="str">
        <f>"Hold " &amp; Table1[[#This Row],[Dette er for hold '# (fx 1-8 eller 1)]] &amp; " " &amp; Table1[[#This Row],[Beskrivelse]]</f>
        <v>Hold 3-4 Inspektion og spaltelampe, øjenlågsvending</v>
      </c>
      <c r="C492" s="40">
        <f>C491+1</f>
        <v>43537</v>
      </c>
      <c r="D492" s="33">
        <v>0.38541666666666669</v>
      </c>
      <c r="E492" s="30">
        <v>0.45833333333333331</v>
      </c>
      <c r="G492" s="15" t="str">
        <f t="shared" si="7"/>
        <v>Inspektion og spaltelampe, øjenlågsvending</v>
      </c>
      <c r="H492" s="207" t="s">
        <v>365</v>
      </c>
      <c r="I492" s="15" t="s">
        <v>58</v>
      </c>
      <c r="J492" s="15"/>
      <c r="M492" s="171"/>
    </row>
    <row r="493" spans="1:13" ht="15">
      <c r="A493" s="43" t="s">
        <v>53</v>
      </c>
      <c r="B493" s="64" t="str">
        <f>"Hold " &amp; Table1[[#This Row],[Dette er for hold '# (fx 1-8 eller 1)]] &amp; " " &amp; Table1[[#This Row],[Beskrivelse]]</f>
        <v>Hold 3-4 Konkomiterende skelen, paralytisk skelen</v>
      </c>
      <c r="C493" s="40">
        <f>C492+1</f>
        <v>43538</v>
      </c>
      <c r="D493" s="33">
        <v>0.38541666666666669</v>
      </c>
      <c r="E493" s="30">
        <v>0.45833333333333331</v>
      </c>
      <c r="G493" s="15" t="str">
        <f t="shared" si="7"/>
        <v>Konkomiterende skelen, paralytisk skelen</v>
      </c>
      <c r="H493" s="207" t="s">
        <v>365</v>
      </c>
      <c r="I493" s="15" t="s">
        <v>58</v>
      </c>
      <c r="J493" s="15"/>
      <c r="M493" s="171"/>
    </row>
    <row r="494" spans="1:13" ht="15">
      <c r="A494" s="43" t="s">
        <v>53</v>
      </c>
      <c r="B494" s="64" t="str">
        <f>"Hold " &amp; Table1[[#This Row],[Dette er for hold '# (fx 1-8 eller 1)]] &amp; " " &amp; Table1[[#This Row],[Beskrivelse]]</f>
        <v>Hold 3-4 Synsfelt, oftalmoskopi</v>
      </c>
      <c r="C494" s="40">
        <f>C493+1</f>
        <v>43539</v>
      </c>
      <c r="D494" s="33">
        <v>0.38541666666666669</v>
      </c>
      <c r="E494" s="30">
        <v>0.45833333333333331</v>
      </c>
      <c r="G494" s="15" t="str">
        <f t="shared" si="7"/>
        <v>Synsfelt, oftalmoskopi</v>
      </c>
      <c r="H494" s="207" t="s">
        <v>365</v>
      </c>
      <c r="I494" s="15" t="s">
        <v>58</v>
      </c>
      <c r="J494" s="15"/>
      <c r="M494" s="171"/>
    </row>
    <row r="495" spans="1:13" ht="15">
      <c r="A495" s="43" t="s">
        <v>53</v>
      </c>
      <c r="B495" s="64" t="str">
        <f>"Hold " &amp; Table1[[#This Row],[Dette er for hold '# (fx 1-8 eller 1)]] &amp; " " &amp; Table1[[#This Row],[Beskrivelse]]</f>
        <v>Hold 3-4 Introduktion, opgaveløsning, gennemgang</v>
      </c>
      <c r="C495" s="40">
        <f>C494+4</f>
        <v>43543</v>
      </c>
      <c r="D495" s="33">
        <v>0.38541666666666669</v>
      </c>
      <c r="E495" s="30">
        <v>0.45833333333333331</v>
      </c>
      <c r="G495" s="15" t="str">
        <f t="shared" si="7"/>
        <v>Introduktion, opgaveløsning, gennemgang</v>
      </c>
      <c r="H495" s="207" t="s">
        <v>365</v>
      </c>
      <c r="I495" s="15" t="s">
        <v>58</v>
      </c>
      <c r="J495" s="15"/>
      <c r="M495" s="171"/>
    </row>
    <row r="496" spans="1:13" ht="15">
      <c r="A496" s="43" t="s">
        <v>53</v>
      </c>
      <c r="B496" s="64" t="str">
        <f>"Hold " &amp; Table1[[#This Row],[Dette er for hold '# (fx 1-8 eller 1)]] &amp; " " &amp; Table1[[#This Row],[Beskrivelse]]</f>
        <v>Hold 3-4 Introduktion, opgaveløsning, gennemgang</v>
      </c>
      <c r="C496" s="40">
        <f>C495+1</f>
        <v>43544</v>
      </c>
      <c r="D496" s="33">
        <v>0.38541666666666669</v>
      </c>
      <c r="E496" s="30">
        <v>0.45833333333333331</v>
      </c>
      <c r="G496" s="15" t="str">
        <f t="shared" si="7"/>
        <v>Introduktion, opgaveløsning, gennemgang</v>
      </c>
      <c r="H496" s="207" t="s">
        <v>365</v>
      </c>
      <c r="I496" s="15" t="s">
        <v>58</v>
      </c>
      <c r="J496" s="15"/>
      <c r="M496" s="171"/>
    </row>
    <row r="497" spans="1:18" ht="15">
      <c r="A497" s="43" t="s">
        <v>53</v>
      </c>
      <c r="B497" s="64" t="str">
        <f>"Hold " &amp; Table1[[#This Row],[Dette er for hold '# (fx 1-8 eller 1)]] &amp; " " &amp; Table1[[#This Row],[Beskrivelse]]</f>
        <v>Hold 3-4 Introduktion, opgaveløsning, gennemgang</v>
      </c>
      <c r="C497" s="40">
        <f>C496+1</f>
        <v>43545</v>
      </c>
      <c r="D497" s="33">
        <v>0.38541666666666669</v>
      </c>
      <c r="E497" s="30">
        <v>0.45833333333333331</v>
      </c>
      <c r="G497" s="15" t="str">
        <f t="shared" si="7"/>
        <v>Introduktion, opgaveløsning, gennemgang</v>
      </c>
      <c r="H497" s="207" t="s">
        <v>365</v>
      </c>
      <c r="I497" s="15" t="s">
        <v>58</v>
      </c>
      <c r="J497" s="15"/>
      <c r="M497" s="171"/>
    </row>
    <row r="498" spans="1:18" ht="15">
      <c r="A498" s="43" t="s">
        <v>53</v>
      </c>
      <c r="B498" s="64" t="str">
        <f>"Hold " &amp; Table1[[#This Row],[Dette er for hold '# (fx 1-8 eller 1)]] &amp; " " &amp; Table1[[#This Row],[Beskrivelse]]</f>
        <v>Hold 3-4 Introduktion, opgaveløsning, gennemgang</v>
      </c>
      <c r="C498" s="40">
        <f>C497+1</f>
        <v>43546</v>
      </c>
      <c r="D498" s="33">
        <v>0.38541666666666669</v>
      </c>
      <c r="E498" s="30">
        <v>0.45833333333333331</v>
      </c>
      <c r="G498" s="15" t="str">
        <f t="shared" si="7"/>
        <v>Introduktion, opgaveløsning, gennemgang</v>
      </c>
      <c r="H498" s="207" t="s">
        <v>365</v>
      </c>
      <c r="I498" s="15" t="s">
        <v>58</v>
      </c>
      <c r="J498" s="15"/>
      <c r="M498" s="171"/>
    </row>
    <row r="499" spans="1:18" ht="15">
      <c r="A499" s="43" t="s">
        <v>53</v>
      </c>
      <c r="B499" s="2" t="str">
        <f>"Hold " &amp; Table1[[#This Row],[Dette er for hold '# (fx 1-8 eller 1)]] &amp; " " &amp; Table1[[#This Row],[Beskrivelse]]</f>
        <v>Hold 13-14 Visusmåling, refraktion</v>
      </c>
      <c r="C499" s="40">
        <f>C498+4</f>
        <v>43550</v>
      </c>
      <c r="D499" s="33">
        <v>0.38541666666666669</v>
      </c>
      <c r="E499" s="30">
        <v>0.45833333333333331</v>
      </c>
      <c r="G499" t="str">
        <f t="shared" si="7"/>
        <v>Visusmåling, refraktion</v>
      </c>
      <c r="H499" s="207" t="s">
        <v>365</v>
      </c>
      <c r="I499" s="15" t="s">
        <v>59</v>
      </c>
      <c r="J499" s="116"/>
      <c r="M499" s="171"/>
    </row>
    <row r="500" spans="1:18" ht="15">
      <c r="A500" s="43" t="s">
        <v>53</v>
      </c>
      <c r="B500" s="2" t="str">
        <f>"Hold " &amp; Table1[[#This Row],[Dette er for hold '# (fx 1-8 eller 1)]] &amp; " " &amp; Table1[[#This Row],[Beskrivelse]]</f>
        <v>Hold 13-14 Inspektion og spaltelampe, øjenlågsvending</v>
      </c>
      <c r="C500" s="40">
        <f>C499+1</f>
        <v>43551</v>
      </c>
      <c r="D500" s="33">
        <v>0.38541666666666669</v>
      </c>
      <c r="E500" s="30">
        <v>0.45833333333333331</v>
      </c>
      <c r="G500" t="str">
        <f t="shared" si="7"/>
        <v>Inspektion og spaltelampe, øjenlågsvending</v>
      </c>
      <c r="H500" s="207" t="s">
        <v>365</v>
      </c>
      <c r="I500" s="15" t="s">
        <v>59</v>
      </c>
      <c r="J500" s="116"/>
      <c r="M500" s="171"/>
    </row>
    <row r="501" spans="1:18" ht="15">
      <c r="A501" s="43" t="s">
        <v>53</v>
      </c>
      <c r="B501" s="2" t="str">
        <f>"Hold " &amp; Table1[[#This Row],[Dette er for hold '# (fx 1-8 eller 1)]] &amp; " " &amp; Table1[[#This Row],[Beskrivelse]]</f>
        <v>Hold 13-14 Konkomiterende skelen, paralytisk skelen</v>
      </c>
      <c r="C501" s="40">
        <f>C500+1</f>
        <v>43552</v>
      </c>
      <c r="D501" s="33">
        <v>0.38541666666666669</v>
      </c>
      <c r="E501" s="30">
        <v>0.45833333333333331</v>
      </c>
      <c r="G501" t="str">
        <f t="shared" si="7"/>
        <v>Konkomiterende skelen, paralytisk skelen</v>
      </c>
      <c r="H501" s="207" t="s">
        <v>365</v>
      </c>
      <c r="I501" s="15" t="s">
        <v>59</v>
      </c>
      <c r="J501" s="116"/>
      <c r="M501" s="171"/>
    </row>
    <row r="502" spans="1:18" ht="14.25" customHeight="1">
      <c r="A502" s="43" t="s">
        <v>53</v>
      </c>
      <c r="B502" s="2" t="str">
        <f>"Hold " &amp; Table1[[#This Row],[Dette er for hold '# (fx 1-8 eller 1)]] &amp; " " &amp; Table1[[#This Row],[Beskrivelse]]</f>
        <v>Hold 13-14 Synsfelt, oftalmoskopi</v>
      </c>
      <c r="C502" s="40">
        <f>C501+1</f>
        <v>43553</v>
      </c>
      <c r="D502" s="33">
        <v>0.38541666666666669</v>
      </c>
      <c r="E502" s="30">
        <v>0.45833333333333331</v>
      </c>
      <c r="G502" t="str">
        <f t="shared" si="7"/>
        <v>Synsfelt, oftalmoskopi</v>
      </c>
      <c r="H502" s="207" t="s">
        <v>365</v>
      </c>
      <c r="I502" s="15" t="s">
        <v>59</v>
      </c>
      <c r="J502" s="116"/>
      <c r="M502" s="171"/>
    </row>
    <row r="503" spans="1:18" ht="15">
      <c r="A503" s="43" t="s">
        <v>53</v>
      </c>
      <c r="B503" s="2" t="str">
        <f>"Hold " &amp; Table1[[#This Row],[Dette er for hold '# (fx 1-8 eller 1)]] &amp; " " &amp; Table1[[#This Row],[Beskrivelse]]</f>
        <v>Hold 13-14 Introduktion, opgaveløsning, gennemgang</v>
      </c>
      <c r="C503" s="40">
        <f>C502+4</f>
        <v>43557</v>
      </c>
      <c r="D503" s="33">
        <v>0.38541666666666669</v>
      </c>
      <c r="E503" s="30">
        <v>0.45833333333333331</v>
      </c>
      <c r="G503" t="str">
        <f t="shared" si="7"/>
        <v>Introduktion, opgaveløsning, gennemgang</v>
      </c>
      <c r="H503" s="207" t="s">
        <v>365</v>
      </c>
      <c r="I503" s="15" t="s">
        <v>59</v>
      </c>
      <c r="J503" s="116"/>
      <c r="M503" s="171"/>
    </row>
    <row r="504" spans="1:18" ht="15">
      <c r="A504" s="43" t="s">
        <v>53</v>
      </c>
      <c r="B504" s="2" t="str">
        <f>"Hold " &amp; Table1[[#This Row],[Dette er for hold '# (fx 1-8 eller 1)]] &amp; " " &amp; Table1[[#This Row],[Beskrivelse]]</f>
        <v>Hold 13-14 Introduktion, opgaveløsning, gennemgang</v>
      </c>
      <c r="C504" s="40">
        <f>C503+1</f>
        <v>43558</v>
      </c>
      <c r="D504" s="33">
        <v>0.38541666666666669</v>
      </c>
      <c r="E504" s="30">
        <v>0.45833333333333331</v>
      </c>
      <c r="G504" t="str">
        <f t="shared" si="7"/>
        <v>Introduktion, opgaveløsning, gennemgang</v>
      </c>
      <c r="H504" s="207" t="s">
        <v>365</v>
      </c>
      <c r="I504" s="15" t="s">
        <v>59</v>
      </c>
      <c r="J504" s="116"/>
      <c r="M504" s="171"/>
    </row>
    <row r="505" spans="1:18" ht="15">
      <c r="A505" s="43" t="s">
        <v>53</v>
      </c>
      <c r="B505" s="2" t="str">
        <f>"Hold " &amp; Table1[[#This Row],[Dette er for hold '# (fx 1-8 eller 1)]] &amp; " " &amp; Table1[[#This Row],[Beskrivelse]]</f>
        <v>Hold 13-14 Introduktion, opgaveløsning, gennemgang</v>
      </c>
      <c r="C505" s="40">
        <f>C504+1</f>
        <v>43559</v>
      </c>
      <c r="D505" s="33">
        <v>0.38541666666666669</v>
      </c>
      <c r="E505" s="30">
        <v>0.45833333333333331</v>
      </c>
      <c r="G505" t="str">
        <f t="shared" si="7"/>
        <v>Introduktion, opgaveløsning, gennemgang</v>
      </c>
      <c r="H505" s="207" t="s">
        <v>365</v>
      </c>
      <c r="I505" s="15" t="s">
        <v>59</v>
      </c>
      <c r="J505" s="116"/>
      <c r="M505" s="171"/>
    </row>
    <row r="506" spans="1:18" ht="15">
      <c r="A506" s="43" t="s">
        <v>53</v>
      </c>
      <c r="B506" s="2" t="str">
        <f>"Hold " &amp; Table1[[#This Row],[Dette er for hold '# (fx 1-8 eller 1)]] &amp; " " &amp; Table1[[#This Row],[Beskrivelse]]</f>
        <v>Hold 13-14 Introduktion, opgaveløsning, gennemgang</v>
      </c>
      <c r="C506" s="40">
        <f>C505+1</f>
        <v>43560</v>
      </c>
      <c r="D506" s="33">
        <v>0.38541666666666669</v>
      </c>
      <c r="E506" s="30">
        <v>0.45833333333333331</v>
      </c>
      <c r="G506" t="str">
        <f t="shared" si="7"/>
        <v>Introduktion, opgaveløsning, gennemgang</v>
      </c>
      <c r="H506" s="207" t="s">
        <v>365</v>
      </c>
      <c r="I506" s="15" t="s">
        <v>59</v>
      </c>
      <c r="J506" s="116"/>
      <c r="M506" s="171"/>
    </row>
    <row r="507" spans="1:18" ht="15">
      <c r="A507" s="43" t="s">
        <v>53</v>
      </c>
      <c r="B507" s="2" t="str">
        <f>"Hold " &amp; Table1[[#This Row],[Dette er for hold '# (fx 1-8 eller 1)]] &amp; " " &amp; Table1[[#This Row],[Beskrivelse]]</f>
        <v>Hold 15-16 Visusmåling, refraktion</v>
      </c>
      <c r="C507" s="40">
        <f>C506+4</f>
        <v>43564</v>
      </c>
      <c r="D507" s="33">
        <v>0.38541666666666669</v>
      </c>
      <c r="E507" s="30">
        <v>0.45833333333333331</v>
      </c>
      <c r="G507" t="str">
        <f>G499</f>
        <v>Visusmåling, refraktion</v>
      </c>
      <c r="H507" s="207" t="s">
        <v>365</v>
      </c>
      <c r="I507" s="15" t="s">
        <v>60</v>
      </c>
      <c r="J507" s="116"/>
      <c r="M507" s="171"/>
    </row>
    <row r="508" spans="1:18" ht="15">
      <c r="A508" s="43" t="s">
        <v>53</v>
      </c>
      <c r="B508" s="2" t="str">
        <f>"Hold " &amp; Table1[[#This Row],[Dette er for hold '# (fx 1-8 eller 1)]] &amp; " " &amp; Table1[[#This Row],[Beskrivelse]]</f>
        <v>Hold 15-16 Inspektion og spaltelampe, øjenlågsvending</v>
      </c>
      <c r="C508" s="40">
        <f>C507+1</f>
        <v>43565</v>
      </c>
      <c r="D508" s="33">
        <v>0.38541666666666669</v>
      </c>
      <c r="E508" s="30">
        <v>0.45833333333333331</v>
      </c>
      <c r="G508" t="str">
        <f>G500</f>
        <v>Inspektion og spaltelampe, øjenlågsvending</v>
      </c>
      <c r="H508" s="207" t="s">
        <v>365</v>
      </c>
      <c r="I508" s="15" t="s">
        <v>60</v>
      </c>
      <c r="J508" s="116"/>
      <c r="M508" s="171"/>
    </row>
    <row r="509" spans="1:18" ht="15">
      <c r="A509" s="43" t="s">
        <v>53</v>
      </c>
      <c r="B509" s="2" t="str">
        <f>"Hold " &amp; Table1[[#This Row],[Dette er for hold '# (fx 1-8 eller 1)]] &amp; " " &amp; Table1[[#This Row],[Beskrivelse]]</f>
        <v>Hold 15-16 Konkomiterende skelen, paralytisk skelen</v>
      </c>
      <c r="C509" s="40">
        <f>C508+1</f>
        <v>43566</v>
      </c>
      <c r="D509" s="33">
        <v>0.38541666666666669</v>
      </c>
      <c r="E509" s="30">
        <v>0.45833333333333331</v>
      </c>
      <c r="G509" t="str">
        <f>G501</f>
        <v>Konkomiterende skelen, paralytisk skelen</v>
      </c>
      <c r="H509" s="207" t="s">
        <v>365</v>
      </c>
      <c r="I509" s="15" t="s">
        <v>60</v>
      </c>
      <c r="J509" s="116"/>
      <c r="M509" s="171"/>
    </row>
    <row r="510" spans="1:18" ht="15">
      <c r="A510" s="43" t="s">
        <v>53</v>
      </c>
      <c r="B510" s="2" t="str">
        <f>"Hold " &amp; Table1[[#This Row],[Dette er for hold '# (fx 1-8 eller 1)]] &amp; " " &amp; Table1[[#This Row],[Beskrivelse]]</f>
        <v>Hold 15-16 Synsfelt, oftalmoskopi</v>
      </c>
      <c r="C510" s="40">
        <f>C509+1</f>
        <v>43567</v>
      </c>
      <c r="D510" s="33">
        <v>0.38541666666666669</v>
      </c>
      <c r="E510" s="30">
        <v>0.45833333333333331</v>
      </c>
      <c r="G510" t="str">
        <f>G502</f>
        <v>Synsfelt, oftalmoskopi</v>
      </c>
      <c r="H510" s="207" t="s">
        <v>365</v>
      </c>
      <c r="I510" s="15" t="s">
        <v>60</v>
      </c>
      <c r="J510" s="116"/>
      <c r="M510" s="171"/>
    </row>
    <row r="511" spans="1:18" ht="15">
      <c r="A511" s="43" t="s">
        <v>53</v>
      </c>
      <c r="B511" s="2" t="str">
        <f>"Hold " &amp; Table1[[#This Row],[Dette er for hold '# (fx 1-8 eller 1)]] &amp; " " &amp; Table1[[#This Row],[Beskrivelse]]</f>
        <v>Hold 15-16 Introduktion, opgaveløsning, gennemgang</v>
      </c>
      <c r="C511" s="40">
        <f>IF(Table1[[#This Row],[Navn]]&lt;&gt;"",DATE($T$7, 1, -2) - WEEKDAY(DATE($T$7, 1, 3)) +Table1[[#This Row],[Kal uge]]* 7+Table1[[#This Row],[Uge dag]]-1,"")</f>
        <v>43578</v>
      </c>
      <c r="D511" s="33">
        <v>0.38541666666666669</v>
      </c>
      <c r="E511" s="30">
        <v>0.45833333333333331</v>
      </c>
      <c r="G511" t="str">
        <f t="shared" ref="G511:G513" si="8">G504</f>
        <v>Introduktion, opgaveløsning, gennemgang</v>
      </c>
      <c r="H511" s="207" t="s">
        <v>365</v>
      </c>
      <c r="I511" s="15" t="s">
        <v>60</v>
      </c>
      <c r="J511" s="116"/>
      <c r="M511" s="171"/>
      <c r="P511">
        <v>17</v>
      </c>
      <c r="R511">
        <v>2</v>
      </c>
    </row>
    <row r="512" spans="1:18" ht="15">
      <c r="A512" s="43" t="s">
        <v>53</v>
      </c>
      <c r="B512" s="2" t="str">
        <f>"Hold " &amp; Table1[[#This Row],[Dette er for hold '# (fx 1-8 eller 1)]] &amp; " " &amp; Table1[[#This Row],[Beskrivelse]]</f>
        <v>Hold 15-16 Introduktion, opgaveløsning, gennemgang</v>
      </c>
      <c r="C512" s="40">
        <f>C511+1</f>
        <v>43579</v>
      </c>
      <c r="D512" s="33">
        <v>0.38541666666666669</v>
      </c>
      <c r="E512" s="30">
        <v>0.45833333333333331</v>
      </c>
      <c r="G512" t="str">
        <f t="shared" si="8"/>
        <v>Introduktion, opgaveløsning, gennemgang</v>
      </c>
      <c r="H512" s="207" t="s">
        <v>365</v>
      </c>
      <c r="I512" s="15" t="s">
        <v>60</v>
      </c>
      <c r="J512" s="116"/>
      <c r="M512" s="171"/>
    </row>
    <row r="513" spans="1:15" ht="15">
      <c r="A513" s="43" t="s">
        <v>53</v>
      </c>
      <c r="B513" s="2" t="str">
        <f>"Hold " &amp; Table1[[#This Row],[Dette er for hold '# (fx 1-8 eller 1)]] &amp; " " &amp; Table1[[#This Row],[Beskrivelse]]</f>
        <v>Hold 15-16 Introduktion, opgaveløsning, gennemgang</v>
      </c>
      <c r="C513" s="40">
        <f>C512+1</f>
        <v>43580</v>
      </c>
      <c r="D513" s="33">
        <v>0.38541666666666702</v>
      </c>
      <c r="E513" s="30">
        <v>0.45833333333333298</v>
      </c>
      <c r="G513" t="str">
        <f t="shared" si="8"/>
        <v>Introduktion, opgaveløsning, gennemgang</v>
      </c>
      <c r="H513" s="207" t="s">
        <v>365</v>
      </c>
      <c r="I513" s="15" t="s">
        <v>60</v>
      </c>
      <c r="J513" s="116"/>
      <c r="M513" s="171"/>
    </row>
    <row r="514" spans="1:15" ht="14.25" customHeight="1">
      <c r="A514" s="43" t="s">
        <v>53</v>
      </c>
      <c r="B514" s="2" t="str">
        <f>"Hold " &amp; Table1[[#This Row],[Dette er for hold '# (fx 1-8 eller 1)]] &amp; " " &amp; Table1[[#This Row],[Beskrivelse]]</f>
        <v>Hold 15-16 Introduktion, opgaveløsning, gennemgang</v>
      </c>
      <c r="C514" s="40">
        <f>C513+1</f>
        <v>43581</v>
      </c>
      <c r="D514" s="33">
        <v>0.38541666666666702</v>
      </c>
      <c r="E514" s="30">
        <v>0.45833333333333298</v>
      </c>
      <c r="G514" t="s">
        <v>55</v>
      </c>
      <c r="H514" s="207" t="s">
        <v>365</v>
      </c>
      <c r="I514" s="15" t="s">
        <v>60</v>
      </c>
      <c r="J514" s="116"/>
      <c r="M514" s="171"/>
    </row>
    <row r="515" spans="1:15" ht="15">
      <c r="A515" s="43" t="s">
        <v>53</v>
      </c>
      <c r="B515" s="2" t="str">
        <f>"Hold " &amp; Table1[[#This Row],[Dette er for hold '# (fx 1-8 eller 1)]] &amp; " " &amp; Table1[[#This Row],[Beskrivelse]]</f>
        <v>Hold 9-10 Visusmåling, refraktion</v>
      </c>
      <c r="C515" s="40">
        <f>C514+4</f>
        <v>43585</v>
      </c>
      <c r="D515" s="33">
        <v>0.38541666666666702</v>
      </c>
      <c r="E515" s="30">
        <v>0.45833333333333298</v>
      </c>
      <c r="G515" s="15" t="str">
        <f t="shared" ref="G515:G520" si="9">G507</f>
        <v>Visusmåling, refraktion</v>
      </c>
      <c r="H515" s="207" t="s">
        <v>365</v>
      </c>
      <c r="I515" s="15" t="s">
        <v>61</v>
      </c>
      <c r="J515" s="116"/>
      <c r="M515" s="171"/>
    </row>
    <row r="516" spans="1:15" ht="15">
      <c r="A516" s="43" t="s">
        <v>53</v>
      </c>
      <c r="B516" s="2" t="str">
        <f>"Hold " &amp; Table1[[#This Row],[Dette er for hold '# (fx 1-8 eller 1)]] &amp; " " &amp; Table1[[#This Row],[Beskrivelse]]</f>
        <v>Hold 9-10 Inspektion og spaltelampe, øjenlågsvending</v>
      </c>
      <c r="C516" s="35">
        <f>C515+1</f>
        <v>43586</v>
      </c>
      <c r="D516" s="33">
        <v>0.38541666666666702</v>
      </c>
      <c r="E516" s="30">
        <v>0.45833333333333298</v>
      </c>
      <c r="G516" s="15" t="str">
        <f t="shared" si="9"/>
        <v>Inspektion og spaltelampe, øjenlågsvending</v>
      </c>
      <c r="H516" s="207" t="s">
        <v>365</v>
      </c>
      <c r="I516" s="15" t="s">
        <v>61</v>
      </c>
      <c r="J516" s="116"/>
      <c r="M516" s="171"/>
    </row>
    <row r="517" spans="1:15" ht="15">
      <c r="A517" s="43" t="s">
        <v>53</v>
      </c>
      <c r="B517" s="2" t="str">
        <f>"Hold " &amp; Table1[[#This Row],[Dette er for hold '# (fx 1-8 eller 1)]] &amp; " " &amp; Table1[[#This Row],[Beskrivelse]]</f>
        <v>Hold 9-10 Konkomiterende skelen, paralytisk skelen</v>
      </c>
      <c r="C517" s="35">
        <f>C516+1</f>
        <v>43587</v>
      </c>
      <c r="D517" s="33">
        <v>0.38541666666666702</v>
      </c>
      <c r="E517" s="30">
        <v>0.45833333333333298</v>
      </c>
      <c r="G517" s="15" t="str">
        <f t="shared" si="9"/>
        <v>Konkomiterende skelen, paralytisk skelen</v>
      </c>
      <c r="H517" s="207" t="s">
        <v>365</v>
      </c>
      <c r="I517" s="15" t="s">
        <v>61</v>
      </c>
      <c r="J517" s="116"/>
      <c r="M517" s="171"/>
    </row>
    <row r="518" spans="1:15" ht="15">
      <c r="A518" s="43" t="s">
        <v>53</v>
      </c>
      <c r="B518" s="2" t="str">
        <f>"Hold " &amp; Table1[[#This Row],[Dette er for hold '# (fx 1-8 eller 1)]] &amp; " " &amp; Table1[[#This Row],[Beskrivelse]]</f>
        <v>Hold 9-10 Synsfelt, oftalmoskopi</v>
      </c>
      <c r="C518" s="35">
        <f>C517+1</f>
        <v>43588</v>
      </c>
      <c r="D518" s="33">
        <v>0.38541666666666702</v>
      </c>
      <c r="E518" s="30">
        <v>0.45833333333333298</v>
      </c>
      <c r="G518" s="15" t="str">
        <f t="shared" si="9"/>
        <v>Synsfelt, oftalmoskopi</v>
      </c>
      <c r="H518" s="207" t="s">
        <v>365</v>
      </c>
      <c r="I518" s="15" t="s">
        <v>61</v>
      </c>
      <c r="J518" s="116"/>
      <c r="M518" s="171"/>
    </row>
    <row r="519" spans="1:15" ht="15">
      <c r="A519" s="43" t="s">
        <v>53</v>
      </c>
      <c r="B519" s="2" t="str">
        <f>"Hold " &amp; Table1[[#This Row],[Dette er for hold '# (fx 1-8 eller 1)]] &amp; " " &amp; Table1[[#This Row],[Beskrivelse]]</f>
        <v>Hold 9-10 Introduktion, opgaveløsning, gennemgang</v>
      </c>
      <c r="C519" s="35">
        <f>C518+4</f>
        <v>43592</v>
      </c>
      <c r="D519" s="33">
        <v>0.38541666666666702</v>
      </c>
      <c r="E519" s="30">
        <v>0.45833333333333298</v>
      </c>
      <c r="G519" s="15" t="str">
        <f t="shared" si="9"/>
        <v>Introduktion, opgaveløsning, gennemgang</v>
      </c>
      <c r="H519" s="207" t="s">
        <v>365</v>
      </c>
      <c r="I519" s="15" t="s">
        <v>61</v>
      </c>
      <c r="J519" s="116"/>
      <c r="M519" s="171"/>
    </row>
    <row r="520" spans="1:15" ht="15">
      <c r="A520" s="43" t="s">
        <v>53</v>
      </c>
      <c r="B520" s="2" t="str">
        <f>"Hold " &amp; Table1[[#This Row],[Dette er for hold '# (fx 1-8 eller 1)]] &amp; " " &amp; Table1[[#This Row],[Beskrivelse]]</f>
        <v>Hold 9-10 Introduktion, opgaveløsning, gennemgang</v>
      </c>
      <c r="C520" s="35">
        <f>C519+1</f>
        <v>43593</v>
      </c>
      <c r="D520" s="33">
        <v>0.38541666666666702</v>
      </c>
      <c r="E520" s="30">
        <v>0.45833333333333298</v>
      </c>
      <c r="G520" s="15" t="str">
        <f t="shared" si="9"/>
        <v>Introduktion, opgaveløsning, gennemgang</v>
      </c>
      <c r="H520" s="207" t="s">
        <v>365</v>
      </c>
      <c r="I520" s="15" t="s">
        <v>61</v>
      </c>
      <c r="J520" s="116"/>
      <c r="M520" s="171"/>
    </row>
    <row r="521" spans="1:15" ht="15">
      <c r="A521" s="43" t="s">
        <v>53</v>
      </c>
      <c r="B521" s="2" t="str">
        <f>"Hold " &amp; Table1[[#This Row],[Dette er for hold '# (fx 1-8 eller 1)]] &amp; " " &amp; Table1[[#This Row],[Beskrivelse]]</f>
        <v>Hold 9-10 Introduktion, opgaveløsning, gennemgang</v>
      </c>
      <c r="C521" s="35">
        <f>C520+1</f>
        <v>43594</v>
      </c>
      <c r="D521" s="33">
        <v>0.38541666666666702</v>
      </c>
      <c r="E521" s="30">
        <v>0.45833333333333298</v>
      </c>
      <c r="G521" s="15" t="s">
        <v>55</v>
      </c>
      <c r="H521" s="207" t="s">
        <v>365</v>
      </c>
      <c r="I521" s="15" t="s">
        <v>61</v>
      </c>
      <c r="J521" s="116"/>
      <c r="M521" s="171"/>
    </row>
    <row r="522" spans="1:15" ht="15">
      <c r="A522" s="43" t="s">
        <v>53</v>
      </c>
      <c r="B522" s="2" t="str">
        <f>"Hold " &amp; Table1[[#This Row],[Dette er for hold '# (fx 1-8 eller 1)]] &amp; " " &amp; Table1[[#This Row],[Beskrivelse]]</f>
        <v>Hold 9-10 Introduktion, opgaveløsning, gennemngang</v>
      </c>
      <c r="C522" s="35">
        <f>C521+1</f>
        <v>43595</v>
      </c>
      <c r="D522" s="33">
        <v>0.38541666666666702</v>
      </c>
      <c r="E522" s="30">
        <v>0.45833333333333298</v>
      </c>
      <c r="G522" s="15" t="s">
        <v>62</v>
      </c>
      <c r="H522" s="207" t="s">
        <v>365</v>
      </c>
      <c r="I522" s="15" t="s">
        <v>61</v>
      </c>
      <c r="J522" s="116"/>
      <c r="M522" s="171"/>
    </row>
    <row r="523" spans="1:15" ht="15">
      <c r="A523" s="43" t="s">
        <v>53</v>
      </c>
      <c r="B523" s="2" t="str">
        <f>"Hold " &amp; Table1[[#This Row],[Dette er for hold '# (fx 1-8 eller 1)]] &amp; " " &amp; Table1[[#This Row],[Beskrivelse]]</f>
        <v>Hold 11-12 Visusmåling, refraktion</v>
      </c>
      <c r="C523" s="35">
        <f>C522+4</f>
        <v>43599</v>
      </c>
      <c r="D523" s="33">
        <v>0.38541666666666702</v>
      </c>
      <c r="E523" s="30">
        <v>0.45833333333333298</v>
      </c>
      <c r="G523" t="str">
        <f t="shared" ref="G523:G528" si="10">G515</f>
        <v>Visusmåling, refraktion</v>
      </c>
      <c r="H523" s="207" t="s">
        <v>365</v>
      </c>
      <c r="I523" s="15" t="s">
        <v>63</v>
      </c>
      <c r="J523" s="17"/>
      <c r="M523" s="171"/>
    </row>
    <row r="524" spans="1:15" ht="15">
      <c r="A524" s="43" t="s">
        <v>53</v>
      </c>
      <c r="B524" s="2" t="str">
        <f>"Hold " &amp; Table1[[#This Row],[Dette er for hold '# (fx 1-8 eller 1)]] &amp; " " &amp; Table1[[#This Row],[Beskrivelse]]</f>
        <v>Hold 11-12 Inspektion og spaltelampe, øjenlågsvending</v>
      </c>
      <c r="C524" s="35">
        <f>C523+1</f>
        <v>43600</v>
      </c>
      <c r="D524" s="33">
        <v>0.38541666666666702</v>
      </c>
      <c r="E524" s="30">
        <v>0.45833333333333298</v>
      </c>
      <c r="G524" t="str">
        <f t="shared" si="10"/>
        <v>Inspektion og spaltelampe, øjenlågsvending</v>
      </c>
      <c r="H524" s="207" t="s">
        <v>365</v>
      </c>
      <c r="I524" s="15" t="s">
        <v>63</v>
      </c>
      <c r="J524" s="17"/>
      <c r="M524" s="171"/>
    </row>
    <row r="525" spans="1:15" ht="15">
      <c r="A525" s="43" t="s">
        <v>53</v>
      </c>
      <c r="B525" s="2" t="str">
        <f>"Hold " &amp; Table1[[#This Row],[Dette er for hold '# (fx 1-8 eller 1)]] &amp; " " &amp; Table1[[#This Row],[Beskrivelse]]</f>
        <v>Hold 11-12 Konkomiterende skelen, paralytisk skelen</v>
      </c>
      <c r="C525" s="35">
        <f>C524+1</f>
        <v>43601</v>
      </c>
      <c r="D525" s="33">
        <v>0.38541666666666702</v>
      </c>
      <c r="E525" s="30">
        <v>0.45833333333333298</v>
      </c>
      <c r="G525" t="str">
        <f t="shared" si="10"/>
        <v>Konkomiterende skelen, paralytisk skelen</v>
      </c>
      <c r="H525" s="207" t="s">
        <v>365</v>
      </c>
      <c r="I525" s="15" t="s">
        <v>63</v>
      </c>
      <c r="J525" s="17"/>
      <c r="M525" s="171"/>
    </row>
    <row r="526" spans="1:15" ht="15">
      <c r="A526" s="43" t="s">
        <v>53</v>
      </c>
      <c r="B526" s="2" t="str">
        <f>"Hold " &amp; Table1[[#This Row],[Dette er for hold '# (fx 1-8 eller 1)]] &amp; " " &amp; Table1[[#This Row],[Beskrivelse]]</f>
        <v>Hold 11-12 Ingen undervisning pga. St. Bededag -  synsfelt, oftalmoskopi</v>
      </c>
      <c r="C526" s="35">
        <f>C525+1</f>
        <v>43602</v>
      </c>
      <c r="D526" s="33">
        <v>0.38541666666666702</v>
      </c>
      <c r="E526" s="30">
        <v>0.45833333333333298</v>
      </c>
      <c r="G526" s="45" t="s">
        <v>380</v>
      </c>
      <c r="H526" s="207" t="s">
        <v>365</v>
      </c>
      <c r="I526" s="15" t="s">
        <v>63</v>
      </c>
      <c r="J526" s="17"/>
      <c r="M526" s="171"/>
      <c r="N526" s="147" t="s">
        <v>214</v>
      </c>
      <c r="O526" t="s">
        <v>203</v>
      </c>
    </row>
    <row r="527" spans="1:15" ht="15">
      <c r="A527" s="43" t="s">
        <v>53</v>
      </c>
      <c r="B527" s="2" t="str">
        <f>"Hold " &amp; Table1[[#This Row],[Dette er for hold '# (fx 1-8 eller 1)]] &amp; " " &amp; Table1[[#This Row],[Beskrivelse]]</f>
        <v>Hold 11-12 Introduktion, opgaveløsning, gennemgang</v>
      </c>
      <c r="C527" s="35">
        <f>C526+4</f>
        <v>43606</v>
      </c>
      <c r="D527" s="33">
        <v>0.38541666666666702</v>
      </c>
      <c r="E527" s="30">
        <v>0.45833333333333298</v>
      </c>
      <c r="G527" t="str">
        <f t="shared" si="10"/>
        <v>Introduktion, opgaveløsning, gennemgang</v>
      </c>
      <c r="H527" s="207" t="s">
        <v>365</v>
      </c>
      <c r="I527" s="15" t="s">
        <v>63</v>
      </c>
      <c r="J527" s="17"/>
      <c r="M527" s="171"/>
    </row>
    <row r="528" spans="1:15" ht="15">
      <c r="A528" s="43" t="s">
        <v>53</v>
      </c>
      <c r="B528" s="2" t="str">
        <f>"Hold " &amp; Table1[[#This Row],[Dette er for hold '# (fx 1-8 eller 1)]] &amp; " " &amp; Table1[[#This Row],[Beskrivelse]]</f>
        <v>Hold 11-12 Introduktion, opgaveløsning, gennemgang</v>
      </c>
      <c r="C528" s="35">
        <f>C527+1</f>
        <v>43607</v>
      </c>
      <c r="D528" s="33">
        <v>0.38541666666666702</v>
      </c>
      <c r="E528" s="30">
        <v>0.45833333333333298</v>
      </c>
      <c r="G528" t="str">
        <f t="shared" si="10"/>
        <v>Introduktion, opgaveløsning, gennemgang</v>
      </c>
      <c r="H528" s="207" t="s">
        <v>365</v>
      </c>
      <c r="I528" s="15" t="s">
        <v>63</v>
      </c>
      <c r="J528" s="17"/>
      <c r="M528" s="171"/>
    </row>
    <row r="529" spans="1:19" ht="15">
      <c r="A529" s="43" t="s">
        <v>53</v>
      </c>
      <c r="B529" s="2" t="str">
        <f>"Hold " &amp; Table1[[#This Row],[Dette er for hold '# (fx 1-8 eller 1)]] &amp; " " &amp; Table1[[#This Row],[Beskrivelse]]</f>
        <v>Hold 11-12 Introduktion, opgaveløsning, gennemngang</v>
      </c>
      <c r="C529" s="35">
        <f>C528+1</f>
        <v>43608</v>
      </c>
      <c r="D529" s="33">
        <v>0.38541666666666702</v>
      </c>
      <c r="E529" s="30">
        <v>0.45833333333333298</v>
      </c>
      <c r="G529" t="s">
        <v>62</v>
      </c>
      <c r="H529" s="207" t="s">
        <v>365</v>
      </c>
      <c r="I529" s="15" t="s">
        <v>63</v>
      </c>
      <c r="J529" s="17"/>
      <c r="M529" s="171"/>
    </row>
    <row r="530" spans="1:19" ht="15">
      <c r="A530" s="43" t="s">
        <v>53</v>
      </c>
      <c r="B530" s="2" t="str">
        <f>"Hold " &amp; Table1[[#This Row],[Dette er for hold '# (fx 1-8 eller 1)]] &amp; " " &amp; Table1[[#This Row],[Beskrivelse]]</f>
        <v>Hold 11-12 Introduktion, opgaveløsning, gennemngang</v>
      </c>
      <c r="C530" s="35">
        <f>C529+1</f>
        <v>43609</v>
      </c>
      <c r="D530" s="33">
        <v>0.38541666666666702</v>
      </c>
      <c r="E530" s="30">
        <v>0.45833333333333298</v>
      </c>
      <c r="G530" t="str">
        <f>G522</f>
        <v>Introduktion, opgaveløsning, gennemngang</v>
      </c>
      <c r="H530" s="207" t="s">
        <v>365</v>
      </c>
      <c r="I530" s="15" t="s">
        <v>63</v>
      </c>
      <c r="J530" s="17"/>
      <c r="M530" s="171"/>
    </row>
    <row r="531" spans="1:19">
      <c r="D531" s="30"/>
      <c r="E531" s="30"/>
      <c r="H531" s="19"/>
      <c r="J531" s="17"/>
      <c r="K531" s="17"/>
      <c r="L531" s="17"/>
      <c r="M531" s="17"/>
      <c r="N531" s="17"/>
    </row>
    <row r="532" spans="1:19">
      <c r="D532" s="30"/>
      <c r="E532" s="30"/>
      <c r="H532" s="19"/>
      <c r="J532" s="17"/>
      <c r="K532" s="17"/>
      <c r="L532" s="17"/>
      <c r="M532" s="17"/>
      <c r="N532" s="17"/>
    </row>
    <row r="533" spans="1:19" ht="20.25" customHeight="1">
      <c r="B533" s="62" t="s">
        <v>182</v>
      </c>
      <c r="C533" s="63"/>
      <c r="D533" s="34"/>
      <c r="E533" s="30"/>
      <c r="H533" s="19"/>
      <c r="J533" s="17"/>
      <c r="K533" s="17"/>
      <c r="L533" s="17"/>
      <c r="M533" s="17"/>
      <c r="N533" s="17"/>
    </row>
    <row r="534" spans="1:19" ht="15">
      <c r="A534" t="s">
        <v>146</v>
      </c>
      <c r="B534" s="2" t="str">
        <f>"Hold " &amp; Table1[[#This Row],[Dette er for hold '# (fx 1-8 eller 1)]] &amp; " " &amp; Table1[[#This Row],[Beskrivelse]]</f>
        <v>Hold 13-16 Introduktion</v>
      </c>
      <c r="C534" s="35">
        <f>IF(Table1[[#This Row],[Navn]]&lt;&gt;"",DATE($T$7, 1, -2) - WEEKDAY(DATE($T$7, 1, 3)) +Table1[[#This Row],[Kal uge]]* 7+Table1[[#This Row],[Uge dag]]-1,"")</f>
        <v>43493</v>
      </c>
      <c r="D534" s="30">
        <v>0.34375</v>
      </c>
      <c r="E534" s="30">
        <v>0.45833333333333331</v>
      </c>
      <c r="G534" t="s">
        <v>64</v>
      </c>
      <c r="H534" s="151" t="s">
        <v>223</v>
      </c>
      <c r="I534" s="15" t="s">
        <v>65</v>
      </c>
      <c r="J534" t="s">
        <v>66</v>
      </c>
      <c r="M534" s="171"/>
      <c r="P534">
        <v>5</v>
      </c>
      <c r="R534">
        <v>1</v>
      </c>
    </row>
    <row r="535" spans="1:19" ht="15">
      <c r="A535" t="s">
        <v>146</v>
      </c>
      <c r="B535" s="2" t="str">
        <f>"Hold " &amp; Table1[[#This Row],[Dette er for hold '# (fx 1-8 eller 1)]] &amp; " " &amp; Table1[[#This Row],[Beskrivelse]]</f>
        <v>Hold 9-12 Introduktion</v>
      </c>
      <c r="C535" s="35">
        <f>IF(Table1[[#This Row],[Navn]]&lt;&gt;"",DATE($T$7, 1, -2) - WEEKDAY(DATE($T$7, 1, 3)) +Table1[[#This Row],[Kal uge]]* 7+Table1[[#This Row],[Uge dag]]-1,"")</f>
        <v>43521</v>
      </c>
      <c r="D535" s="30">
        <v>0.34375</v>
      </c>
      <c r="E535" s="30">
        <v>0.45833333333333331</v>
      </c>
      <c r="G535" t="s">
        <v>64</v>
      </c>
      <c r="H535" s="151" t="s">
        <v>223</v>
      </c>
      <c r="I535" s="15" t="s">
        <v>67</v>
      </c>
      <c r="J535" t="s">
        <v>66</v>
      </c>
      <c r="M535" s="171"/>
      <c r="P535">
        <f>P534+4</f>
        <v>9</v>
      </c>
      <c r="R535">
        <v>1</v>
      </c>
    </row>
    <row r="536" spans="1:19" ht="15">
      <c r="A536" t="s">
        <v>146</v>
      </c>
      <c r="B536" s="2" t="str">
        <f>"Hold " &amp; Table1[[#This Row],[Dette er for hold '# (fx 1-8 eller 1)]] &amp; " " &amp; Table1[[#This Row],[Beskrivelse]]</f>
        <v>Hold 5-8 Introduktion</v>
      </c>
      <c r="C536" s="35">
        <f>IF(Table1[[#This Row],[Navn]]&lt;&gt;"",DATE($T$7, 1, -2) - WEEKDAY(DATE($T$7, 1, 3)) +Table1[[#This Row],[Kal uge]]* 7+Table1[[#This Row],[Uge dag]]-1,"")</f>
        <v>43549</v>
      </c>
      <c r="D536" s="30">
        <v>0.34375</v>
      </c>
      <c r="E536" s="30">
        <v>0.45833333333333331</v>
      </c>
      <c r="G536" t="s">
        <v>64</v>
      </c>
      <c r="H536" s="151" t="s">
        <v>224</v>
      </c>
      <c r="I536" s="15" t="s">
        <v>68</v>
      </c>
      <c r="J536" t="s">
        <v>66</v>
      </c>
      <c r="M536" s="171"/>
      <c r="P536">
        <f>P535+4</f>
        <v>13</v>
      </c>
      <c r="R536">
        <v>1</v>
      </c>
    </row>
    <row r="537" spans="1:19" ht="15">
      <c r="A537" t="s">
        <v>146</v>
      </c>
      <c r="B537" s="2" t="str">
        <f>"Hold " &amp; Table1[[#This Row],[Dette er for hold '# (fx 1-8 eller 1)]] &amp; " " &amp; Table1[[#This Row],[Beskrivelse]]</f>
        <v>Hold 1-4 Introduktion</v>
      </c>
      <c r="C537" s="35">
        <f>IF(Table1[[#This Row],[Navn]]&lt;&gt;"",DATE($T$7, 1, -2) - WEEKDAY(DATE($T$7, 1, 3)) +Table1[[#This Row],[Kal uge]]* 7+Table1[[#This Row],[Uge dag]]-1,"")</f>
        <v>43584</v>
      </c>
      <c r="D537" s="30">
        <v>0.34375</v>
      </c>
      <c r="E537" s="30">
        <v>0.45833333333333331</v>
      </c>
      <c r="G537" t="s">
        <v>64</v>
      </c>
      <c r="H537" s="151" t="s">
        <v>230</v>
      </c>
      <c r="I537" s="15" t="s">
        <v>69</v>
      </c>
      <c r="J537" t="s">
        <v>66</v>
      </c>
      <c r="M537" s="171"/>
      <c r="N537" s="147" t="s">
        <v>407</v>
      </c>
      <c r="P537">
        <v>18</v>
      </c>
      <c r="R537">
        <v>1</v>
      </c>
      <c r="S537" t="s">
        <v>201</v>
      </c>
    </row>
    <row r="538" spans="1:19">
      <c r="D538" s="30"/>
      <c r="E538" s="30"/>
      <c r="J538" s="17"/>
      <c r="K538" s="17"/>
      <c r="L538" s="17"/>
      <c r="M538" s="17"/>
      <c r="N538" s="17"/>
      <c r="P538" s="17"/>
      <c r="Q538" s="17"/>
    </row>
    <row r="539" spans="1:19">
      <c r="D539" s="30"/>
      <c r="E539" s="30"/>
      <c r="J539" s="17"/>
      <c r="K539" s="17"/>
      <c r="L539" s="17"/>
      <c r="M539" s="17"/>
      <c r="N539" s="17"/>
      <c r="P539" s="17"/>
      <c r="Q539" s="17"/>
    </row>
    <row r="540" spans="1:19" ht="20.25" customHeight="1">
      <c r="B540" s="66" t="s">
        <v>29</v>
      </c>
      <c r="C540" s="65"/>
      <c r="D540" s="30"/>
      <c r="E540" s="30"/>
      <c r="J540" s="17"/>
      <c r="K540" s="17"/>
      <c r="L540" s="17"/>
      <c r="M540" s="17"/>
      <c r="N540" s="17"/>
      <c r="P540" s="17"/>
      <c r="Q540" s="17"/>
    </row>
    <row r="541" spans="1:19">
      <c r="A541" s="43" t="s">
        <v>193</v>
      </c>
      <c r="B541" s="2" t="str">
        <f>"Hold " &amp; Table1[[#This Row],[Dette er for hold '# (fx 1-8 eller 1)]] &amp; " " &amp; Table1[[#This Row],[Beskrivelse]]</f>
        <v>Hold 13-14 Obligatorisk Færdighedstræning</v>
      </c>
      <c r="C541" s="35">
        <f>IF(Table1[[#This Row],[Navn]]&lt;&gt;"",DATE($T$7, 1, -2) - WEEKDAY(DATE($T$7, 1, 3)) +Table1[[#This Row],[Kal uge]]* 7+Table1[[#This Row],[Uge dag]]-1,"")</f>
        <v>43493</v>
      </c>
      <c r="D541" s="30">
        <v>0.5625</v>
      </c>
      <c r="E541" s="30">
        <v>0.67708333333333337</v>
      </c>
      <c r="G541" t="s">
        <v>70</v>
      </c>
      <c r="H541" s="153" t="s">
        <v>225</v>
      </c>
      <c r="I541" s="15" t="s">
        <v>59</v>
      </c>
      <c r="J541" t="s">
        <v>66</v>
      </c>
      <c r="M541" s="171"/>
      <c r="P541">
        <v>5</v>
      </c>
      <c r="R541">
        <v>1</v>
      </c>
      <c r="S541" t="s">
        <v>202</v>
      </c>
    </row>
    <row r="542" spans="1:19">
      <c r="A542" s="43" t="s">
        <v>193</v>
      </c>
      <c r="B542" s="2" t="str">
        <f>"Hold " &amp; Table1[[#This Row],[Dette er for hold '# (fx 1-8 eller 1)]] &amp; " " &amp; Table1[[#This Row],[Beskrivelse]]</f>
        <v>Hold 15-16 Obligatorisk Færdighedstræning</v>
      </c>
      <c r="C542" s="35">
        <f>IF(Table1[[#This Row],[Navn]]&lt;&gt;"",DATE($T$7, 1, -2) - WEEKDAY(DATE($T$7, 1, 3)) +Table1[[#This Row],[Kal uge]]* 7+Table1[[#This Row],[Uge dag]]-1,"")</f>
        <v>43494</v>
      </c>
      <c r="D542" s="30">
        <v>0.34375</v>
      </c>
      <c r="E542" s="30">
        <v>0.45833333333333331</v>
      </c>
      <c r="G542" t="s">
        <v>70</v>
      </c>
      <c r="H542" s="153" t="s">
        <v>225</v>
      </c>
      <c r="I542" s="15" t="s">
        <v>60</v>
      </c>
      <c r="J542" t="s">
        <v>66</v>
      </c>
      <c r="M542" s="171"/>
      <c r="P542">
        <f>P541</f>
        <v>5</v>
      </c>
      <c r="R542">
        <v>2</v>
      </c>
    </row>
    <row r="543" spans="1:19">
      <c r="A543" s="43" t="s">
        <v>193</v>
      </c>
      <c r="B543" s="2" t="str">
        <f>"Hold " &amp; Table1[[#This Row],[Dette er for hold '# (fx 1-8 eller 1)]] &amp; " " &amp; Table1[[#This Row],[Beskrivelse]]</f>
        <v>Hold 9-10 Obligatorisk Færdighedstræning</v>
      </c>
      <c r="C543" s="35">
        <f>IF(Table1[[#This Row],[Navn]]&lt;&gt;"",DATE($T$7, 1, -2) - WEEKDAY(DATE($T$7, 1, 3)) +Table1[[#This Row],[Kal uge]]* 7+Table1[[#This Row],[Uge dag]]-1,"")</f>
        <v>43521</v>
      </c>
      <c r="D543" s="30">
        <v>0.5625</v>
      </c>
      <c r="E543" s="30">
        <v>0.67708333333333337</v>
      </c>
      <c r="G543" t="s">
        <v>70</v>
      </c>
      <c r="H543" s="153" t="s">
        <v>225</v>
      </c>
      <c r="I543" s="15" t="s">
        <v>61</v>
      </c>
      <c r="J543" t="s">
        <v>66</v>
      </c>
      <c r="M543" s="171"/>
      <c r="P543">
        <f>P542+4</f>
        <v>9</v>
      </c>
      <c r="R543">
        <v>1</v>
      </c>
    </row>
    <row r="544" spans="1:19">
      <c r="A544" s="43" t="s">
        <v>193</v>
      </c>
      <c r="B544" s="2" t="str">
        <f>"Hold " &amp; Table1[[#This Row],[Dette er for hold '# (fx 1-8 eller 1)]] &amp; " " &amp; Table1[[#This Row],[Beskrivelse]]</f>
        <v>Hold 11-12 Obligatorisk Færdighedstræning</v>
      </c>
      <c r="C544" s="35">
        <f>IF(Table1[[#This Row],[Navn]]&lt;&gt;"",DATE($T$7, 1, -2) - WEEKDAY(DATE($T$7, 1, 3)) +Table1[[#This Row],[Kal uge]]* 7+Table1[[#This Row],[Uge dag]]-1,"")</f>
        <v>43523</v>
      </c>
      <c r="D544" s="30">
        <v>0.34375</v>
      </c>
      <c r="E544" s="30">
        <v>0.45833333333333331</v>
      </c>
      <c r="G544" t="s">
        <v>70</v>
      </c>
      <c r="H544" s="153" t="s">
        <v>225</v>
      </c>
      <c r="I544" s="15" t="s">
        <v>63</v>
      </c>
      <c r="J544" t="s">
        <v>66</v>
      </c>
      <c r="M544" s="171"/>
      <c r="P544">
        <f>P542+4</f>
        <v>9</v>
      </c>
      <c r="R544">
        <v>3</v>
      </c>
    </row>
    <row r="545" spans="1:18">
      <c r="A545" s="43" t="s">
        <v>193</v>
      </c>
      <c r="B545" s="2" t="str">
        <f>"Hold " &amp; Table1[[#This Row],[Dette er for hold '# (fx 1-8 eller 1)]] &amp; " " &amp; Table1[[#This Row],[Beskrivelse]]</f>
        <v>Hold 5-6 Obligatorisk Færdighedstræning</v>
      </c>
      <c r="C545" s="35">
        <f>IF(Table1[[#This Row],[Navn]]&lt;&gt;"",DATE($T$7, 1, -2) - WEEKDAY(DATE($T$7, 1, 3)) +Table1[[#This Row],[Kal uge]]* 7+Table1[[#This Row],[Uge dag]]-1,"")</f>
        <v>43549</v>
      </c>
      <c r="D545" s="30">
        <v>0.5625</v>
      </c>
      <c r="E545" s="30">
        <v>0.67708333333333337</v>
      </c>
      <c r="G545" t="s">
        <v>70</v>
      </c>
      <c r="H545" s="153" t="s">
        <v>225</v>
      </c>
      <c r="I545" s="15" t="s">
        <v>54</v>
      </c>
      <c r="J545" t="s">
        <v>66</v>
      </c>
      <c r="M545" s="171"/>
      <c r="P545">
        <f t="shared" ref="P545:P546" si="11">P543+4</f>
        <v>13</v>
      </c>
      <c r="R545">
        <v>1</v>
      </c>
    </row>
    <row r="546" spans="1:18">
      <c r="A546" s="43" t="s">
        <v>193</v>
      </c>
      <c r="B546" s="2" t="str">
        <f>"Hold " &amp; Table1[[#This Row],[Dette er for hold '# (fx 1-8 eller 1)]] &amp; " " &amp; Table1[[#This Row],[Beskrivelse]]</f>
        <v>Hold 7-8 Obligatorisk Færdighedstræning</v>
      </c>
      <c r="C546" s="35">
        <f>IF(Table1[[#This Row],[Navn]]&lt;&gt;"",DATE($T$7, 1, -2) - WEEKDAY(DATE($T$7, 1, 3)) +Table1[[#This Row],[Kal uge]]* 7+Table1[[#This Row],[Uge dag]]-1,"")</f>
        <v>43550</v>
      </c>
      <c r="D546" s="30">
        <v>0.5625</v>
      </c>
      <c r="E546" s="30">
        <v>0.67708333333333337</v>
      </c>
      <c r="G546" t="s">
        <v>70</v>
      </c>
      <c r="H546" s="153" t="s">
        <v>225</v>
      </c>
      <c r="I546" s="15" t="s">
        <v>56</v>
      </c>
      <c r="J546" t="s">
        <v>66</v>
      </c>
      <c r="M546" s="171"/>
      <c r="P546">
        <f t="shared" si="11"/>
        <v>13</v>
      </c>
      <c r="R546">
        <v>2</v>
      </c>
    </row>
    <row r="547" spans="1:18">
      <c r="A547" s="43" t="s">
        <v>193</v>
      </c>
      <c r="B547" s="2" t="str">
        <f>"Hold " &amp; Table1[[#This Row],[Dette er for hold '# (fx 1-8 eller 1)]] &amp; " " &amp; Table1[[#This Row],[Beskrivelse]]</f>
        <v>Hold 1-2 Obligatorisk Færdighedstræning</v>
      </c>
      <c r="C547" s="35">
        <f>IF(Table1[[#This Row],[Navn]]&lt;&gt;"",DATE($T$7, 1, -2) - WEEKDAY(DATE($T$7, 1, 3)) +Table1[[#This Row],[Kal uge]]* 7+Table1[[#This Row],[Uge dag]]-1,"")</f>
        <v>43584</v>
      </c>
      <c r="D547" s="30">
        <v>0.5625</v>
      </c>
      <c r="E547" s="30">
        <v>0.67708333333333337</v>
      </c>
      <c r="G547" t="s">
        <v>70</v>
      </c>
      <c r="H547" s="153" t="s">
        <v>373</v>
      </c>
      <c r="I547" s="15" t="s">
        <v>57</v>
      </c>
      <c r="J547" t="s">
        <v>66</v>
      </c>
      <c r="M547" s="171"/>
      <c r="N547" s="147" t="s">
        <v>407</v>
      </c>
      <c r="P547">
        <v>18</v>
      </c>
      <c r="R547">
        <v>1</v>
      </c>
    </row>
    <row r="548" spans="1:18">
      <c r="A548" s="43" t="s">
        <v>193</v>
      </c>
      <c r="B548" s="2" t="str">
        <f>"Hold " &amp; Table1[[#This Row],[Dette er for hold '# (fx 1-8 eller 1)]] &amp; " " &amp; Table1[[#This Row],[Beskrivelse]]</f>
        <v>Hold 3-4 Obligatorisk Færdighedstræning</v>
      </c>
      <c r="C548" s="35">
        <f>IF(Table1[[#This Row],[Navn]]&lt;&gt;"",DATE($T$7, 1, -2) - WEEKDAY(DATE($T$7, 1, 3)) +Table1[[#This Row],[Kal uge]]* 7+Table1[[#This Row],[Uge dag]]-1,"")</f>
        <v>43585</v>
      </c>
      <c r="D548" s="30">
        <v>0.34375</v>
      </c>
      <c r="E548" s="30">
        <v>0.45833333333333331</v>
      </c>
      <c r="G548" t="s">
        <v>70</v>
      </c>
      <c r="H548" s="153" t="s">
        <v>373</v>
      </c>
      <c r="I548" s="15" t="s">
        <v>58</v>
      </c>
      <c r="J548" t="s">
        <v>66</v>
      </c>
      <c r="M548" s="171"/>
      <c r="P548">
        <v>18</v>
      </c>
      <c r="R548">
        <v>2</v>
      </c>
    </row>
    <row r="549" spans="1:18">
      <c r="D549" s="30"/>
      <c r="E549" s="30"/>
      <c r="K549" s="17"/>
      <c r="L549" s="17"/>
      <c r="M549" s="17"/>
    </row>
    <row r="550" spans="1:18">
      <c r="D550" s="30"/>
      <c r="E550" s="30"/>
      <c r="K550" s="17"/>
      <c r="L550" s="17"/>
      <c r="M550" s="17"/>
    </row>
    <row r="551" spans="1:18" ht="20.25" customHeight="1">
      <c r="B551" s="62" t="s">
        <v>71</v>
      </c>
      <c r="C551" s="63"/>
      <c r="D551" s="30"/>
      <c r="E551" s="30"/>
      <c r="H551" s="152"/>
      <c r="K551" s="17"/>
      <c r="L551" s="17"/>
      <c r="M551" s="17"/>
      <c r="N551" s="117" t="s">
        <v>180</v>
      </c>
    </row>
    <row r="552" spans="1:18">
      <c r="A552" t="s">
        <v>71</v>
      </c>
      <c r="B552" s="2" t="str">
        <f>"Hold " &amp; Table1[[#This Row],[Dette er for hold '# (fx 1-8 eller 1)]] &amp; " " &amp; Table1[[#This Row],[Beskrivelse]]</f>
        <v>Hold 15-16 Neuroradiologi</v>
      </c>
      <c r="C552" s="35">
        <f>IF(Table1[[#This Row],[Navn]]&lt;&gt;"",DATE($T$7, 1, -2) - WEEKDAY(DATE($T$7, 1, 3)) +Table1[[#This Row],[Kal uge]]* 7+Table1[[#This Row],[Uge dag]]-1,"")</f>
        <v>43496</v>
      </c>
      <c r="D552" s="30">
        <v>0.36458333333333331</v>
      </c>
      <c r="E552" s="30">
        <v>0.4375</v>
      </c>
      <c r="G552" t="s">
        <v>71</v>
      </c>
      <c r="H552" s="153" t="s">
        <v>226</v>
      </c>
      <c r="I552" s="15" t="s">
        <v>60</v>
      </c>
      <c r="J552" t="s">
        <v>72</v>
      </c>
      <c r="M552" s="171"/>
      <c r="P552">
        <v>5</v>
      </c>
      <c r="R552">
        <v>4</v>
      </c>
    </row>
    <row r="553" spans="1:18">
      <c r="A553" t="s">
        <v>71</v>
      </c>
      <c r="B553" s="2" t="str">
        <f>"Hold " &amp; Table1[[#This Row],[Dette er for hold '# (fx 1-8 eller 1)]] &amp; " " &amp; Table1[[#This Row],[Beskrivelse]]</f>
        <v>Hold 13-14 Neuroradiologi</v>
      </c>
      <c r="C553" s="35">
        <f>IF(Table1[[#This Row],[Navn]]&lt;&gt;"",DATE($T$7, 1, -2) - WEEKDAY(DATE($T$7, 1, 3)) +Table1[[#This Row],[Kal uge]]* 7+Table1[[#This Row],[Uge dag]]-1,"")</f>
        <v>43500</v>
      </c>
      <c r="D553" s="30">
        <v>0.36458333333333331</v>
      </c>
      <c r="E553" s="30">
        <v>0.4375</v>
      </c>
      <c r="G553" t="s">
        <v>71</v>
      </c>
      <c r="H553" s="153" t="s">
        <v>226</v>
      </c>
      <c r="I553" s="15" t="s">
        <v>59</v>
      </c>
      <c r="J553" t="s">
        <v>72</v>
      </c>
      <c r="M553" s="171"/>
      <c r="P553">
        <f>P552+1</f>
        <v>6</v>
      </c>
      <c r="R553">
        <v>1</v>
      </c>
    </row>
    <row r="554" spans="1:18">
      <c r="A554" t="s">
        <v>71</v>
      </c>
      <c r="B554" s="2" t="str">
        <f>"Hold " &amp; Table1[[#This Row],[Dette er for hold '# (fx 1-8 eller 1)]] &amp; " " &amp; Table1[[#This Row],[Beskrivelse]]</f>
        <v>Hold 11-12 Neuroradiologi</v>
      </c>
      <c r="C554" s="35">
        <f>IF(Table1[[#This Row],[Navn]]&lt;&gt;"",DATE($T$7, 1, -2) - WEEKDAY(DATE($T$7, 1, 3)) +Table1[[#This Row],[Kal uge]]* 7+Table1[[#This Row],[Uge dag]]-1,"")</f>
        <v>43523</v>
      </c>
      <c r="D554" s="30">
        <v>0.47916666666666669</v>
      </c>
      <c r="E554" s="30">
        <v>0.55208333333333337</v>
      </c>
      <c r="G554" t="s">
        <v>71</v>
      </c>
      <c r="H554" s="153" t="s">
        <v>226</v>
      </c>
      <c r="I554" s="15" t="s">
        <v>63</v>
      </c>
      <c r="J554" t="s">
        <v>72</v>
      </c>
      <c r="M554" s="171"/>
      <c r="P554">
        <f>P552+4</f>
        <v>9</v>
      </c>
      <c r="R554">
        <v>3</v>
      </c>
    </row>
    <row r="555" spans="1:18" ht="15">
      <c r="A555" t="s">
        <v>71</v>
      </c>
      <c r="B555" s="2" t="str">
        <f>"Hold " &amp; Table1[[#This Row],[Dette er for hold '# (fx 1-8 eller 1)]] &amp; " " &amp; Table1[[#This Row],[Beskrivelse]]</f>
        <v>Hold 9-10 Neuroradiologi</v>
      </c>
      <c r="C555" s="35">
        <f>IF(Table1[[#This Row],[Navn]]&lt;&gt;"",DATE($T$7, 1, -2) - WEEKDAY(DATE($T$7, 1, 3)) +Table1[[#This Row],[Kal uge]]* 7+Table1[[#This Row],[Uge dag]]-1,"")</f>
        <v>43529</v>
      </c>
      <c r="D555" s="30">
        <v>0.36458333333333331</v>
      </c>
      <c r="E555" s="30">
        <v>0.4375</v>
      </c>
      <c r="G555" t="s">
        <v>71</v>
      </c>
      <c r="H555" s="151" t="s">
        <v>293</v>
      </c>
      <c r="I555" s="15" t="s">
        <v>61</v>
      </c>
      <c r="J555" t="s">
        <v>72</v>
      </c>
      <c r="M555" s="171" t="s">
        <v>295</v>
      </c>
      <c r="P555">
        <f>P552+5</f>
        <v>10</v>
      </c>
      <c r="R555">
        <v>2</v>
      </c>
    </row>
    <row r="556" spans="1:18" ht="15">
      <c r="A556" t="s">
        <v>71</v>
      </c>
      <c r="B556" s="2" t="str">
        <f>"Hold " &amp; Table1[[#This Row],[Dette er for hold '# (fx 1-8 eller 1)]] &amp; " " &amp; Table1[[#This Row],[Beskrivelse]]</f>
        <v>Hold 7-8 Neuroradiologi</v>
      </c>
      <c r="C556" s="35">
        <f>IF(Table1[[#This Row],[Navn]]&lt;&gt;"",DATE($T$7, 1, -2) - WEEKDAY(DATE($T$7, 1, 3)) +Table1[[#This Row],[Kal uge]]* 7+Table1[[#This Row],[Uge dag]]-1,"")</f>
        <v>43551</v>
      </c>
      <c r="D556" s="30">
        <v>0.375</v>
      </c>
      <c r="E556" s="30">
        <v>0.44791666666666669</v>
      </c>
      <c r="G556" t="s">
        <v>71</v>
      </c>
      <c r="H556" s="151" t="s">
        <v>284</v>
      </c>
      <c r="I556" s="15" t="s">
        <v>56</v>
      </c>
      <c r="J556" t="s">
        <v>72</v>
      </c>
      <c r="M556" s="171"/>
      <c r="P556">
        <f>P552+8</f>
        <v>13</v>
      </c>
      <c r="R556">
        <v>3</v>
      </c>
    </row>
    <row r="557" spans="1:18" ht="15">
      <c r="A557" t="s">
        <v>71</v>
      </c>
      <c r="B557" s="2" t="str">
        <f>"Hold " &amp; Table1[[#This Row],[Dette er for hold '# (fx 1-8 eller 1)]] &amp; " " &amp; Table1[[#This Row],[Beskrivelse]]</f>
        <v>Hold 5-6 Neuroradiologi</v>
      </c>
      <c r="C557" s="35">
        <f>IF(Table1[[#This Row],[Navn]]&lt;&gt;"",DATE($T$7, 1, -2) - WEEKDAY(DATE($T$7, 1, 3)) +Table1[[#This Row],[Kal uge]]* 7+Table1[[#This Row],[Uge dag]]-1,"")</f>
        <v>43556</v>
      </c>
      <c r="D557" s="30">
        <v>0.36458333333333331</v>
      </c>
      <c r="E557" s="30">
        <v>0.4375</v>
      </c>
      <c r="G557" t="s">
        <v>71</v>
      </c>
      <c r="H557" s="151" t="s">
        <v>284</v>
      </c>
      <c r="I557" s="15" t="s">
        <v>54</v>
      </c>
      <c r="J557" t="s">
        <v>72</v>
      </c>
      <c r="M557" s="171"/>
      <c r="P557">
        <f>P552+9</f>
        <v>14</v>
      </c>
      <c r="R557">
        <v>1</v>
      </c>
    </row>
    <row r="558" spans="1:18" ht="15">
      <c r="A558" t="s">
        <v>71</v>
      </c>
      <c r="B558" s="2" t="str">
        <f>"Hold " &amp; Table1[[#This Row],[Dette er for hold '# (fx 1-8 eller 1)]] &amp; " " &amp; Table1[[#This Row],[Beskrivelse]]</f>
        <v>Hold 3-4 Neuroradiologi</v>
      </c>
      <c r="C558" s="35">
        <f>IF(Table1[[#This Row],[Navn]]&lt;&gt;"",DATE($T$7, 1, -2) - WEEKDAY(DATE($T$7, 1, 3)) +Table1[[#This Row],[Kal uge]]* 7+Table1[[#This Row],[Uge dag]]-1,"")</f>
        <v>43586</v>
      </c>
      <c r="D558" s="30">
        <v>0.375</v>
      </c>
      <c r="E558" s="30">
        <v>0.44791666666666669</v>
      </c>
      <c r="G558" t="s">
        <v>71</v>
      </c>
      <c r="H558" s="151" t="s">
        <v>293</v>
      </c>
      <c r="I558" s="15" t="s">
        <v>58</v>
      </c>
      <c r="J558" t="s">
        <v>72</v>
      </c>
      <c r="M558" s="171"/>
      <c r="P558">
        <v>18</v>
      </c>
      <c r="R558">
        <v>3</v>
      </c>
    </row>
    <row r="559" spans="1:18" ht="15">
      <c r="A559" t="s">
        <v>71</v>
      </c>
      <c r="B559" s="2" t="str">
        <f>"Hold " &amp; Table1[[#This Row],[Dette er for hold '# (fx 1-8 eller 1)]] &amp; " " &amp; Table1[[#This Row],[Beskrivelse]]</f>
        <v>Hold 1-2 Neuroradiologi</v>
      </c>
      <c r="C559" s="35">
        <f>IF(Table1[[#This Row],[Navn]]&lt;&gt;"",DATE($T$7, 1, -2) - WEEKDAY(DATE($T$7, 1, 3)) +Table1[[#This Row],[Kal uge]]* 7+Table1[[#This Row],[Uge dag]]-1,"")</f>
        <v>43591</v>
      </c>
      <c r="D559" s="30">
        <v>0.36458333333333331</v>
      </c>
      <c r="E559" s="30">
        <v>0.4375</v>
      </c>
      <c r="F559" s="115"/>
      <c r="G559" t="s">
        <v>71</v>
      </c>
      <c r="H559" s="151" t="s">
        <v>293</v>
      </c>
      <c r="I559" s="15" t="s">
        <v>57</v>
      </c>
      <c r="J559" t="s">
        <v>72</v>
      </c>
      <c r="M559" s="171"/>
      <c r="P559">
        <v>19</v>
      </c>
      <c r="R559">
        <v>1</v>
      </c>
    </row>
    <row r="560" spans="1:18">
      <c r="D560" s="30"/>
      <c r="E560" s="30"/>
      <c r="L560" s="17"/>
      <c r="M560" s="17"/>
      <c r="N560" s="17"/>
      <c r="P560" s="17"/>
    </row>
    <row r="561" spans="1:18" ht="20.25" customHeight="1">
      <c r="B561" s="62" t="s">
        <v>30</v>
      </c>
      <c r="C561" s="63"/>
      <c r="D561" s="30"/>
      <c r="E561" s="30"/>
      <c r="H561" s="87" t="s">
        <v>159</v>
      </c>
      <c r="J561" t="s">
        <v>181</v>
      </c>
      <c r="L561" s="17"/>
      <c r="M561" s="17"/>
      <c r="N561" s="17"/>
      <c r="P561" s="17"/>
    </row>
    <row r="562" spans="1:18">
      <c r="C562" s="35" t="str">
        <f>IF(Table1[[#This Row],[Navn]]&lt;&gt;"",DATE($T$7, 1, -2) - WEEKDAY(DATE($T$7, 1, 3)) +Table1[[#This Row],[Kal uge]]* 7+Table1[[#This Row],[Uge dag]]-1,"")</f>
        <v/>
      </c>
      <c r="D562" s="30"/>
      <c r="E562" s="30"/>
      <c r="H562" s="153"/>
      <c r="J562" s="175"/>
      <c r="M562" s="17"/>
      <c r="P562">
        <v>6</v>
      </c>
      <c r="R562">
        <v>2</v>
      </c>
    </row>
    <row r="563" spans="1:18">
      <c r="A563" t="s">
        <v>30</v>
      </c>
      <c r="B563" s="2" t="str">
        <f>"Hold " &amp; Table1[[#This Row],[Dette er for hold '# (fx 1-8 eller 1)]] &amp; " " &amp; Table1[[#This Row],[Beskrivelse]]</f>
        <v>Hold 13-14 Neurofysiologi</v>
      </c>
      <c r="C563" s="35">
        <f>IF(Table1[[#This Row],[Navn]]&lt;&gt;"",DATE($T$7, 1, -2) - WEEKDAY(DATE($T$7, 1, 3)) +Table1[[#This Row],[Kal uge]]* 7+Table1[[#This Row],[Uge dag]]-1,"")</f>
        <v>43515</v>
      </c>
      <c r="D563" s="30">
        <v>0.46875</v>
      </c>
      <c r="E563" s="30">
        <v>0.58333333333333337</v>
      </c>
      <c r="G563" t="s">
        <v>30</v>
      </c>
      <c r="H563" s="153" t="s">
        <v>227</v>
      </c>
      <c r="I563" s="15" t="s">
        <v>59</v>
      </c>
      <c r="J563" s="175" t="s">
        <v>307</v>
      </c>
      <c r="M563" s="171" t="s">
        <v>310</v>
      </c>
      <c r="P563">
        <v>8</v>
      </c>
      <c r="R563">
        <v>2</v>
      </c>
    </row>
    <row r="564" spans="1:18">
      <c r="A564" t="s">
        <v>30</v>
      </c>
      <c r="B564" s="2" t="str">
        <f>"Hold " &amp; Table1[[#This Row],[Dette er for hold '# (fx 1-8 eller 1)]] &amp; " " &amp; Table1[[#This Row],[Beskrivelse]]</f>
        <v>Hold 15-16 Neurofysiologi</v>
      </c>
      <c r="C564" s="35">
        <f>IF(Table1[[#This Row],[Navn]]&lt;&gt;"",DATE($T$7, 1, -2) - WEEKDAY(DATE($T$7, 1, 3)) +Table1[[#This Row],[Kal uge]]* 7+Table1[[#This Row],[Uge dag]]-1,"")</f>
        <v>43494</v>
      </c>
      <c r="D564" s="30">
        <v>0.51041666666666663</v>
      </c>
      <c r="E564" s="30">
        <v>0.58333333333333337</v>
      </c>
      <c r="G564" t="s">
        <v>30</v>
      </c>
      <c r="H564" s="153" t="s">
        <v>227</v>
      </c>
      <c r="I564" s="15" t="s">
        <v>60</v>
      </c>
      <c r="J564" s="175" t="s">
        <v>307</v>
      </c>
      <c r="M564" s="171"/>
      <c r="P564">
        <v>5</v>
      </c>
      <c r="R564">
        <v>2</v>
      </c>
    </row>
    <row r="565" spans="1:18">
      <c r="A565" t="s">
        <v>30</v>
      </c>
      <c r="B565" s="2" t="str">
        <f>"Hold " &amp; Table1[[#This Row],[Dette er for hold '# (fx 1-8 eller 1)]] &amp; " " &amp; Table1[[#This Row],[Beskrivelse]]</f>
        <v>Hold 15-16 Neurofysiologi</v>
      </c>
      <c r="C565" s="35">
        <f>IF(Table1[[#This Row],[Navn]]&lt;&gt;"",DATE($T$7, 1, -2) - WEEKDAY(DATE($T$7, 1, 3)) +Table1[[#This Row],[Kal uge]]* 7+Table1[[#This Row],[Uge dag]]-1,"")</f>
        <v>43508</v>
      </c>
      <c r="D565" s="30">
        <v>0.55208333333333337</v>
      </c>
      <c r="E565" s="30">
        <v>0.58333333333333337</v>
      </c>
      <c r="G565" t="s">
        <v>30</v>
      </c>
      <c r="H565" s="153" t="s">
        <v>227</v>
      </c>
      <c r="I565" s="15" t="s">
        <v>60</v>
      </c>
      <c r="J565" s="175" t="s">
        <v>307</v>
      </c>
      <c r="M565" s="171"/>
      <c r="P565">
        <v>7</v>
      </c>
      <c r="R565">
        <v>2</v>
      </c>
    </row>
    <row r="566" spans="1:18" ht="15">
      <c r="A566" t="s">
        <v>30</v>
      </c>
      <c r="B566" s="2" t="str">
        <f>"Hold " &amp; Table1[[#This Row],[Dette er for hold '# (fx 1-8 eller 1)]] &amp; " " &amp; Table1[[#This Row],[Beskrivelse]]</f>
        <v>Hold 9-10 Neurofysiologi</v>
      </c>
      <c r="C566" s="35">
        <f>IF(Table1[[#This Row],[Navn]]&lt;&gt;"",DATE($T$7, 1, -2) - WEEKDAY(DATE($T$7, 1, 3)) +Table1[[#This Row],[Kal uge]]* 7+Table1[[#This Row],[Uge dag]]-1,"")</f>
        <v>43529</v>
      </c>
      <c r="D566" s="30">
        <v>0.51041666666666663</v>
      </c>
      <c r="E566" s="30">
        <v>0.58333333333333337</v>
      </c>
      <c r="G566" t="s">
        <v>30</v>
      </c>
      <c r="H566" s="151" t="s">
        <v>284</v>
      </c>
      <c r="I566" s="15" t="s">
        <v>61</v>
      </c>
      <c r="J566" s="175" t="s">
        <v>308</v>
      </c>
      <c r="M566" s="171"/>
      <c r="P566">
        <v>10</v>
      </c>
      <c r="R566">
        <v>2</v>
      </c>
    </row>
    <row r="567" spans="1:18">
      <c r="A567" t="s">
        <v>30</v>
      </c>
      <c r="B567" s="2" t="str">
        <f>"Hold " &amp; Table1[[#This Row],[Dette er for hold '# (fx 1-8 eller 1)]] &amp; " " &amp; Table1[[#This Row],[Beskrivelse]]</f>
        <v>Hold 9-10 Neurofysiologi</v>
      </c>
      <c r="C567" s="35">
        <f>IF(Table1[[#This Row],[Navn]]&lt;&gt;"",DATE($T$7, 1, -2) - WEEKDAY(DATE($T$7, 1, 3)) +Table1[[#This Row],[Kal uge]]* 7+Table1[[#This Row],[Uge dag]]-1,"")</f>
        <v>43544</v>
      </c>
      <c r="D567" s="30">
        <v>0.55208333333333337</v>
      </c>
      <c r="E567" s="30">
        <v>0.58333333333333337</v>
      </c>
      <c r="G567" t="s">
        <v>30</v>
      </c>
      <c r="H567" s="153" t="s">
        <v>415</v>
      </c>
      <c r="I567" s="15" t="s">
        <v>61</v>
      </c>
      <c r="J567" s="175" t="s">
        <v>308</v>
      </c>
      <c r="M567" s="171"/>
      <c r="N567" s="17"/>
      <c r="P567">
        <v>12</v>
      </c>
      <c r="R567">
        <v>3</v>
      </c>
    </row>
    <row r="568" spans="1:18">
      <c r="A568" t="s">
        <v>30</v>
      </c>
      <c r="B568" s="2" t="str">
        <f>"Hold " &amp; Table1[[#This Row],[Dette er for hold '# (fx 1-8 eller 1)]] &amp; " " &amp; Table1[[#This Row],[Beskrivelse]]</f>
        <v>Hold 11-12 Neurofysiologi</v>
      </c>
      <c r="C568" s="35">
        <f>IF(Table1[[#This Row],[Navn]]&lt;&gt;"",DATE($T$7, 1, -2) - WEEKDAY(DATE($T$7, 1, 3)) +Table1[[#This Row],[Kal uge]]* 7+Table1[[#This Row],[Uge dag]]-1,"")</f>
        <v>43522</v>
      </c>
      <c r="D568" s="30">
        <v>0.51041666666666663</v>
      </c>
      <c r="E568" s="30">
        <v>0.58333333333333337</v>
      </c>
      <c r="G568" t="s">
        <v>30</v>
      </c>
      <c r="H568" s="153" t="s">
        <v>227</v>
      </c>
      <c r="I568" s="15" t="s">
        <v>63</v>
      </c>
      <c r="J568" s="175" t="s">
        <v>308</v>
      </c>
      <c r="M568" s="171"/>
      <c r="P568">
        <v>9</v>
      </c>
      <c r="R568">
        <v>2</v>
      </c>
    </row>
    <row r="569" spans="1:18" ht="14.25" customHeight="1">
      <c r="A569" t="s">
        <v>30</v>
      </c>
      <c r="B569" s="2" t="str">
        <f>"Hold " &amp; Table1[[#This Row],[Dette er for hold '# (fx 1-8 eller 1)]] &amp; " " &amp; Table1[[#This Row],[Beskrivelse]]</f>
        <v>Hold 11-12 Neurofysiologi</v>
      </c>
      <c r="C569" s="35">
        <f>IF(Table1[[#This Row],[Navn]]&lt;&gt;"",DATE($T$7, 1, -2) - WEEKDAY(DATE($T$7, 1, 3)) +Table1[[#This Row],[Kal uge]]* 7+Table1[[#This Row],[Uge dag]]-1,"")</f>
        <v>43536</v>
      </c>
      <c r="D569" s="30">
        <v>0.55208333333333337</v>
      </c>
      <c r="E569" s="30">
        <v>0.58333333333333337</v>
      </c>
      <c r="G569" t="s">
        <v>30</v>
      </c>
      <c r="H569" s="153" t="s">
        <v>415</v>
      </c>
      <c r="I569" s="15" t="s">
        <v>63</v>
      </c>
      <c r="J569" s="175" t="s">
        <v>308</v>
      </c>
      <c r="M569" s="171"/>
      <c r="P569">
        <v>11</v>
      </c>
      <c r="R569">
        <v>2</v>
      </c>
    </row>
    <row r="570" spans="1:18">
      <c r="A570" t="s">
        <v>30</v>
      </c>
      <c r="B570" s="2" t="str">
        <f>"Hold " &amp; Table1[[#This Row],[Dette er for hold '# (fx 1-8 eller 1)]] &amp; " " &amp; Table1[[#This Row],[Beskrivelse]]</f>
        <v>Hold 5-6 Neurofysiologi</v>
      </c>
      <c r="C570" s="35">
        <f>IF(Table1[[#This Row],[Navn]]&lt;&gt;"",DATE($T$7, 1, -2) - WEEKDAY(DATE($T$7, 1, 3)) +Table1[[#This Row],[Kal uge]]* 7+Table1[[#This Row],[Uge dag]]-1,"")</f>
        <v>43557</v>
      </c>
      <c r="D570" s="30">
        <v>0.51041666666666663</v>
      </c>
      <c r="E570" s="30">
        <v>0.58333333333333337</v>
      </c>
      <c r="G570" t="s">
        <v>30</v>
      </c>
      <c r="H570" s="153" t="s">
        <v>415</v>
      </c>
      <c r="I570" s="15" t="s">
        <v>54</v>
      </c>
      <c r="J570" s="175" t="s">
        <v>308</v>
      </c>
      <c r="M570" s="171"/>
      <c r="P570">
        <v>14</v>
      </c>
      <c r="R570">
        <v>2</v>
      </c>
    </row>
    <row r="571" spans="1:18">
      <c r="A571" t="s">
        <v>30</v>
      </c>
      <c r="B571" s="2" t="str">
        <f>"Hold " &amp; Table1[[#This Row],[Dette er for hold '# (fx 1-8 eller 1)]] &amp; " " &amp; Table1[[#This Row],[Beskrivelse]]</f>
        <v>Hold 5-6 Neurofysiologi</v>
      </c>
      <c r="C571" s="35">
        <f>IF(Table1[[#This Row],[Navn]]&lt;&gt;"",DATE($T$7, 1, -2) - WEEKDAY(DATE($T$7, 1, 3)) +Table1[[#This Row],[Kal uge]]* 7+Table1[[#This Row],[Uge dag]]-1,"")</f>
        <v>43578</v>
      </c>
      <c r="D571" s="30">
        <v>0.55208333333333337</v>
      </c>
      <c r="E571" s="30">
        <v>0.58333333333333337</v>
      </c>
      <c r="G571" t="s">
        <v>30</v>
      </c>
      <c r="H571" s="153" t="s">
        <v>415</v>
      </c>
      <c r="I571" s="15" t="s">
        <v>54</v>
      </c>
      <c r="J571" s="175" t="s">
        <v>308</v>
      </c>
      <c r="M571" s="171"/>
      <c r="P571">
        <v>17</v>
      </c>
      <c r="R571">
        <v>2</v>
      </c>
    </row>
    <row r="572" spans="1:18">
      <c r="A572" t="s">
        <v>30</v>
      </c>
      <c r="B572" s="2" t="str">
        <f>"Hold " &amp; Table1[[#This Row],[Dette er for hold '# (fx 1-8 eller 1)]] &amp; " " &amp; Table1[[#This Row],[Beskrivelse]]</f>
        <v>Hold 7-8 Neurofysiologi</v>
      </c>
      <c r="C572" s="35">
        <f>IF(Table1[[#This Row],[Navn]]&lt;&gt;"",DATE($T$7, 1, -2) - WEEKDAY(DATE($T$7, 1, 3)) +Table1[[#This Row],[Kal uge]]* 7+Table1[[#This Row],[Uge dag]]-1,"")</f>
        <v>43550</v>
      </c>
      <c r="D572" s="30">
        <v>0.45833333333333331</v>
      </c>
      <c r="E572" s="30">
        <v>0.53125</v>
      </c>
      <c r="G572" t="s">
        <v>30</v>
      </c>
      <c r="H572" s="153" t="s">
        <v>415</v>
      </c>
      <c r="I572" s="15" t="s">
        <v>56</v>
      </c>
      <c r="J572" s="119" t="s">
        <v>309</v>
      </c>
      <c r="M572" s="171"/>
      <c r="P572">
        <v>13</v>
      </c>
      <c r="R572">
        <v>2</v>
      </c>
    </row>
    <row r="573" spans="1:18">
      <c r="A573" t="s">
        <v>30</v>
      </c>
      <c r="B573" s="2" t="str">
        <f>"Hold " &amp; Table1[[#This Row],[Dette er for hold '# (fx 1-8 eller 1)]] &amp; " " &amp; Table1[[#This Row],[Beskrivelse]]</f>
        <v>Hold 7-8 Neurofysiologi</v>
      </c>
      <c r="C573" s="35">
        <f>IF(Table1[[#This Row],[Navn]]&lt;&gt;"",DATE($T$7, 1, -2) - WEEKDAY(DATE($T$7, 1, 3)) +Table1[[#This Row],[Kal uge]]* 7+Table1[[#This Row],[Uge dag]]-1,"")</f>
        <v>43564</v>
      </c>
      <c r="D573" s="30">
        <v>0.55208333333333337</v>
      </c>
      <c r="E573" s="30">
        <v>0.58333333333333337</v>
      </c>
      <c r="G573" t="s">
        <v>30</v>
      </c>
      <c r="H573" s="153" t="s">
        <v>415</v>
      </c>
      <c r="I573" s="15" t="s">
        <v>56</v>
      </c>
      <c r="J573" s="119" t="s">
        <v>309</v>
      </c>
      <c r="M573" s="171"/>
      <c r="P573">
        <v>15</v>
      </c>
      <c r="R573">
        <v>2</v>
      </c>
    </row>
    <row r="574" spans="1:18">
      <c r="A574" t="s">
        <v>30</v>
      </c>
      <c r="B574" s="2" t="str">
        <f>"Hold " &amp; Table1[[#This Row],[Dette er for hold '# (fx 1-8 eller 1)]] &amp; " " &amp; Table1[[#This Row],[Beskrivelse]]</f>
        <v>Hold 1-2 Neurofysiologi</v>
      </c>
      <c r="C574" s="35">
        <f>IF(Table1[[#This Row],[Navn]]&lt;&gt;"",DATE($T$7, 1, -2) - WEEKDAY(DATE($T$7, 1, 3)) +Table1[[#This Row],[Kal uge]]* 7+Table1[[#This Row],[Uge dag]]-1,"")</f>
        <v>43592</v>
      </c>
      <c r="D574" s="30">
        <v>0.42708333333333331</v>
      </c>
      <c r="E574" s="30">
        <v>0.5</v>
      </c>
      <c r="G574" t="s">
        <v>30</v>
      </c>
      <c r="H574" s="153" t="s">
        <v>415</v>
      </c>
      <c r="I574" s="15" t="s">
        <v>57</v>
      </c>
      <c r="J574" s="119" t="s">
        <v>309</v>
      </c>
      <c r="M574" s="171"/>
      <c r="P574">
        <v>19</v>
      </c>
      <c r="R574">
        <v>2</v>
      </c>
    </row>
    <row r="575" spans="1:18">
      <c r="A575" t="s">
        <v>30</v>
      </c>
      <c r="B575" s="2" t="str">
        <f>"Hold " &amp; Table1[[#This Row],[Dette er for hold '# (fx 1-8 eller 1)]] &amp; " " &amp; Table1[[#This Row],[Beskrivelse]]</f>
        <v>Hold 1-2 Neurofysiologi</v>
      </c>
      <c r="C575" s="35">
        <f>IF(Table1[[#This Row],[Navn]]&lt;&gt;"",DATE($T$7, 1, -2) - WEEKDAY(DATE($T$7, 1, 3)) +Table1[[#This Row],[Kal uge]]* 7+Table1[[#This Row],[Uge dag]]-1,"")</f>
        <v>43606</v>
      </c>
      <c r="D575" s="30">
        <v>0.55208333333333337</v>
      </c>
      <c r="E575" s="30">
        <v>0.58333333333333337</v>
      </c>
      <c r="G575" t="s">
        <v>30</v>
      </c>
      <c r="H575" s="153" t="s">
        <v>415</v>
      </c>
      <c r="I575" s="15" t="s">
        <v>57</v>
      </c>
      <c r="J575" s="119" t="s">
        <v>309</v>
      </c>
      <c r="M575" s="171"/>
      <c r="P575">
        <v>21</v>
      </c>
      <c r="R575">
        <v>2</v>
      </c>
    </row>
    <row r="576" spans="1:18" ht="14.25" customHeight="1">
      <c r="A576" t="s">
        <v>30</v>
      </c>
      <c r="B576" s="2" t="str">
        <f>"Hold " &amp; Table1[[#This Row],[Dette er for hold '# (fx 1-8 eller 1)]] &amp; " " &amp; Table1[[#This Row],[Beskrivelse]]</f>
        <v>Hold 3-4 Neurofysiologi</v>
      </c>
      <c r="C576" s="35">
        <f>IF(Table1[[#This Row],[Navn]]&lt;&gt;"",DATE($T$7, 1, -2) - WEEKDAY(DATE($T$7, 1, 3)) +Table1[[#This Row],[Kal uge]]* 7+Table1[[#This Row],[Uge dag]]-1,"")</f>
        <v>43585</v>
      </c>
      <c r="D576" s="30">
        <v>0.51041666666666663</v>
      </c>
      <c r="E576" s="30">
        <v>0.58333333333333337</v>
      </c>
      <c r="G576" t="s">
        <v>30</v>
      </c>
      <c r="H576" s="153" t="s">
        <v>415</v>
      </c>
      <c r="I576" s="15" t="s">
        <v>58</v>
      </c>
      <c r="J576" s="119" t="s">
        <v>309</v>
      </c>
      <c r="M576" s="171"/>
      <c r="P576">
        <v>18</v>
      </c>
      <c r="R576">
        <v>2</v>
      </c>
    </row>
    <row r="577" spans="1:18">
      <c r="A577" t="s">
        <v>30</v>
      </c>
      <c r="B577" s="2" t="str">
        <f>"Hold " &amp; Table1[[#This Row],[Dette er for hold '# (fx 1-8 eller 1)]] &amp; " " &amp; Table1[[#This Row],[Beskrivelse]]</f>
        <v>Hold 3-4 Neurofysiologi</v>
      </c>
      <c r="C577" s="35">
        <f>IF(Table1[[#This Row],[Navn]]&lt;&gt;"",DATE($T$7, 1, -2) - WEEKDAY(DATE($T$7, 1, 3)) +Table1[[#This Row],[Kal uge]]* 7+Table1[[#This Row],[Uge dag]]-1,"")</f>
        <v>43599</v>
      </c>
      <c r="D577" s="30">
        <v>0.55208333333333337</v>
      </c>
      <c r="E577" s="30">
        <v>0.58333333333333337</v>
      </c>
      <c r="G577" t="s">
        <v>30</v>
      </c>
      <c r="H577" s="153" t="s">
        <v>415</v>
      </c>
      <c r="I577" s="15" t="s">
        <v>58</v>
      </c>
      <c r="J577" s="119" t="s">
        <v>309</v>
      </c>
      <c r="M577" s="171"/>
      <c r="P577">
        <v>20</v>
      </c>
      <c r="R577">
        <v>2</v>
      </c>
    </row>
    <row r="578" spans="1:18">
      <c r="D578" s="30"/>
      <c r="E578" s="30"/>
      <c r="M578" s="17"/>
    </row>
    <row r="579" spans="1:18">
      <c r="D579" s="30"/>
      <c r="E579" s="30"/>
      <c r="M579" s="17"/>
    </row>
    <row r="580" spans="1:18" ht="20.25" customHeight="1">
      <c r="B580" s="67" t="s">
        <v>75</v>
      </c>
      <c r="C580" s="63"/>
      <c r="D580" s="30"/>
      <c r="E580" s="30"/>
      <c r="H580" s="87"/>
      <c r="M580" s="17"/>
    </row>
    <row r="581" spans="1:18" ht="14.25" customHeight="1">
      <c r="A581" t="s">
        <v>152</v>
      </c>
      <c r="B581" s="2" t="str">
        <f>"Hold " &amp; Table1[[#This Row],[Dette er for hold '# (fx 1-8 eller 1)]] &amp; " " &amp; Table1[[#This Row],[Beskrivelse]]</f>
        <v>Hold 13-14 Eksaminatorisk klinik (neurokirurgi)</v>
      </c>
      <c r="C581" s="35">
        <f>IF(Table1[[#This Row],[Navn]]&lt;&gt;"",DATE($T$7, 1, -2) - WEEKDAY(DATE($T$7, 1, 3)) +Table1[[#This Row],[Kal uge]]* 7+Table1[[#This Row],[Uge dag]]-1,"")</f>
        <v>43502</v>
      </c>
      <c r="D581" s="30">
        <v>0.59375</v>
      </c>
      <c r="E581" s="30">
        <v>0.625</v>
      </c>
      <c r="G581" t="s">
        <v>73</v>
      </c>
      <c r="H581" s="153" t="s">
        <v>292</v>
      </c>
      <c r="I581" s="15" t="s">
        <v>59</v>
      </c>
      <c r="J581" t="s">
        <v>74</v>
      </c>
      <c r="M581" s="171"/>
      <c r="P581">
        <v>6</v>
      </c>
      <c r="R581">
        <v>3</v>
      </c>
    </row>
    <row r="582" spans="1:18">
      <c r="A582" t="str">
        <f t="shared" ref="A582:A596" si="12">A581</f>
        <v>Neurokirurgi</v>
      </c>
      <c r="B582" s="2" t="str">
        <f>"Hold " &amp; Table1[[#This Row],[Dette er for hold '# (fx 1-8 eller 1)]] &amp; " " &amp; Table1[[#This Row],[Beskrivelse]]</f>
        <v>Hold 13-14 Eksaminatorisk klinik (neurokirurgi)</v>
      </c>
      <c r="C582" s="35">
        <f>IF(Table1[[#This Row],[Navn]]&lt;&gt;"",DATE($T$7, 1, -2) - WEEKDAY(DATE($T$7, 1, 3)) +Table1[[#This Row],[Kal uge]]* 7+Table1[[#This Row],[Uge dag]]-1,"")</f>
        <v>43516</v>
      </c>
      <c r="D582" s="30">
        <f t="shared" ref="D582:D596" si="13">D581</f>
        <v>0.59375</v>
      </c>
      <c r="E582" s="30">
        <f t="shared" ref="E582:E596" si="14">E581</f>
        <v>0.625</v>
      </c>
      <c r="G582" t="s">
        <v>73</v>
      </c>
      <c r="H582" s="153" t="s">
        <v>292</v>
      </c>
      <c r="I582" s="15" t="str">
        <f>I581</f>
        <v>13-14</v>
      </c>
      <c r="J582" t="s">
        <v>74</v>
      </c>
      <c r="M582" s="171"/>
      <c r="P582">
        <v>8</v>
      </c>
      <c r="R582">
        <v>3</v>
      </c>
    </row>
    <row r="583" spans="1:18">
      <c r="A583" t="str">
        <f t="shared" si="12"/>
        <v>Neurokirurgi</v>
      </c>
      <c r="B583" s="2" t="str">
        <f>"Hold " &amp; Table1[[#This Row],[Dette er for hold '# (fx 1-8 eller 1)]] &amp; " " &amp; Table1[[#This Row],[Beskrivelse]]</f>
        <v>Hold 15-16 Eksaminatorisk klinik (neurokirurgi)</v>
      </c>
      <c r="C583" s="35">
        <f>IF(Table1[[#This Row],[Navn]]&lt;&gt;"",DATE($T$7, 1, -2) - WEEKDAY(DATE($T$7, 1, 3)) +Table1[[#This Row],[Kal uge]]* 7+Table1[[#This Row],[Uge dag]]-1,"")</f>
        <v>43495</v>
      </c>
      <c r="D583" s="30">
        <f t="shared" si="13"/>
        <v>0.59375</v>
      </c>
      <c r="E583" s="30">
        <f t="shared" si="14"/>
        <v>0.625</v>
      </c>
      <c r="G583" t="s">
        <v>73</v>
      </c>
      <c r="H583" s="153" t="s">
        <v>292</v>
      </c>
      <c r="I583" s="15" t="s">
        <v>60</v>
      </c>
      <c r="J583" t="s">
        <v>74</v>
      </c>
      <c r="M583" s="171"/>
      <c r="P583">
        <v>5</v>
      </c>
      <c r="R583">
        <v>3</v>
      </c>
    </row>
    <row r="584" spans="1:18">
      <c r="A584" t="str">
        <f t="shared" si="12"/>
        <v>Neurokirurgi</v>
      </c>
      <c r="B584" s="2" t="str">
        <f>"Hold " &amp; Table1[[#This Row],[Dette er for hold '# (fx 1-8 eller 1)]] &amp; " " &amp; Table1[[#This Row],[Beskrivelse]]</f>
        <v>Hold 15-16 Eksaminatorisk klinik (neurokirurgi)</v>
      </c>
      <c r="C584" s="35">
        <f>IF(Table1[[#This Row],[Navn]]&lt;&gt;"",DATE($T$7, 1, -2) - WEEKDAY(DATE($T$7, 1, 3)) +Table1[[#This Row],[Kal uge]]* 7+Table1[[#This Row],[Uge dag]]-1,"")</f>
        <v>43509</v>
      </c>
      <c r="D584" s="30">
        <f t="shared" si="13"/>
        <v>0.59375</v>
      </c>
      <c r="E584" s="30">
        <f t="shared" si="14"/>
        <v>0.625</v>
      </c>
      <c r="G584" t="s">
        <v>73</v>
      </c>
      <c r="H584" s="153" t="s">
        <v>292</v>
      </c>
      <c r="I584" s="15" t="str">
        <f>I583</f>
        <v>15-16</v>
      </c>
      <c r="J584" t="s">
        <v>74</v>
      </c>
      <c r="M584" s="171"/>
      <c r="P584">
        <v>7</v>
      </c>
      <c r="R584">
        <v>3</v>
      </c>
    </row>
    <row r="585" spans="1:18" ht="15">
      <c r="A585" t="str">
        <f t="shared" si="12"/>
        <v>Neurokirurgi</v>
      </c>
      <c r="B585" s="2" t="str">
        <f>"Hold " &amp; Table1[[#This Row],[Dette er for hold '# (fx 1-8 eller 1)]] &amp; " " &amp; Table1[[#This Row],[Beskrivelse]]</f>
        <v>Hold 9-10 Eksaminatorisk klinik (neurokirurgi)</v>
      </c>
      <c r="C585" s="35">
        <f>IF(Table1[[#This Row],[Navn]]&lt;&gt;"",DATE($T$7, 1, -2) - WEEKDAY(DATE($T$7, 1, 3)) +Table1[[#This Row],[Kal uge]]* 7+Table1[[#This Row],[Uge dag]]-1,"")</f>
        <v>43530</v>
      </c>
      <c r="D585" s="30">
        <f t="shared" si="13"/>
        <v>0.59375</v>
      </c>
      <c r="E585" s="30">
        <f t="shared" si="14"/>
        <v>0.625</v>
      </c>
      <c r="G585" t="s">
        <v>73</v>
      </c>
      <c r="H585" s="151" t="s">
        <v>345</v>
      </c>
      <c r="I585" s="15" t="s">
        <v>61</v>
      </c>
      <c r="J585" t="s">
        <v>74</v>
      </c>
      <c r="M585" s="171"/>
      <c r="P585">
        <v>10</v>
      </c>
      <c r="R585">
        <v>3</v>
      </c>
    </row>
    <row r="586" spans="1:18" ht="15">
      <c r="A586" t="str">
        <f t="shared" si="12"/>
        <v>Neurokirurgi</v>
      </c>
      <c r="B586" s="2" t="str">
        <f>"Hold " &amp; Table1[[#This Row],[Dette er for hold '# (fx 1-8 eller 1)]] &amp; " " &amp; Table1[[#This Row],[Beskrivelse]]</f>
        <v>Hold 9-10 Eksaminatorisk klinik (neurokirurgi)</v>
      </c>
      <c r="C586" s="35">
        <f>IF(Table1[[#This Row],[Navn]]&lt;&gt;"",DATE($T$7, 1, -2) - WEEKDAY(DATE($T$7, 1, 3)) +Table1[[#This Row],[Kal uge]]* 7+Table1[[#This Row],[Uge dag]]-1,"")</f>
        <v>43544</v>
      </c>
      <c r="D586" s="30">
        <f t="shared" si="13"/>
        <v>0.59375</v>
      </c>
      <c r="E586" s="30">
        <f t="shared" si="14"/>
        <v>0.625</v>
      </c>
      <c r="G586" t="s">
        <v>73</v>
      </c>
      <c r="H586" s="151" t="s">
        <v>345</v>
      </c>
      <c r="I586" s="15" t="str">
        <f>I585</f>
        <v>9-10</v>
      </c>
      <c r="J586" t="s">
        <v>74</v>
      </c>
      <c r="M586" s="171"/>
      <c r="P586">
        <v>12</v>
      </c>
      <c r="R586">
        <v>3</v>
      </c>
    </row>
    <row r="587" spans="1:18" ht="14.25" customHeight="1">
      <c r="A587" t="str">
        <f t="shared" si="12"/>
        <v>Neurokirurgi</v>
      </c>
      <c r="B587" s="2" t="str">
        <f>"Hold " &amp; Table1[[#This Row],[Dette er for hold '# (fx 1-8 eller 1)]] &amp; " " &amp; Table1[[#This Row],[Beskrivelse]]</f>
        <v>Hold 11-12 Eksaminatorisk klinik (neurokirurgi)</v>
      </c>
      <c r="C587" s="35">
        <f>IF(Table1[[#This Row],[Navn]]&lt;&gt;"",DATE($T$7, 1, -2) - WEEKDAY(DATE($T$7, 1, 3)) +Table1[[#This Row],[Kal uge]]* 7+Table1[[#This Row],[Uge dag]]-1,"")</f>
        <v>43523</v>
      </c>
      <c r="D587" s="30">
        <f t="shared" si="13"/>
        <v>0.59375</v>
      </c>
      <c r="E587" s="30">
        <f t="shared" si="14"/>
        <v>0.625</v>
      </c>
      <c r="G587" t="s">
        <v>73</v>
      </c>
      <c r="H587" s="153" t="s">
        <v>414</v>
      </c>
      <c r="I587" s="15" t="s">
        <v>63</v>
      </c>
      <c r="J587" t="s">
        <v>74</v>
      </c>
      <c r="M587" s="171"/>
      <c r="P587">
        <v>9</v>
      </c>
      <c r="R587">
        <v>3</v>
      </c>
    </row>
    <row r="588" spans="1:18" ht="15">
      <c r="A588" t="str">
        <f t="shared" si="12"/>
        <v>Neurokirurgi</v>
      </c>
      <c r="B588" s="2" t="str">
        <f>"Hold " &amp; Table1[[#This Row],[Dette er for hold '# (fx 1-8 eller 1)]] &amp; " " &amp; Table1[[#This Row],[Beskrivelse]]</f>
        <v>Hold 11-12 Eksaminatorisk klinik (neurokirurgi)</v>
      </c>
      <c r="C588" s="35">
        <f>IF(Table1[[#This Row],[Navn]]&lt;&gt;"",DATE($T$7, 1, -2) - WEEKDAY(DATE($T$7, 1, 3)) +Table1[[#This Row],[Kal uge]]* 7+Table1[[#This Row],[Uge dag]]-1,"")</f>
        <v>43537</v>
      </c>
      <c r="D588" s="30">
        <f t="shared" si="13"/>
        <v>0.59375</v>
      </c>
      <c r="E588" s="30">
        <f t="shared" si="14"/>
        <v>0.625</v>
      </c>
      <c r="G588" t="s">
        <v>73</v>
      </c>
      <c r="H588" s="151" t="s">
        <v>284</v>
      </c>
      <c r="I588" s="15" t="str">
        <f>I587</f>
        <v>11-12</v>
      </c>
      <c r="J588" t="s">
        <v>74</v>
      </c>
      <c r="M588" s="171"/>
      <c r="P588">
        <v>11</v>
      </c>
      <c r="R588">
        <v>3</v>
      </c>
    </row>
    <row r="589" spans="1:18" ht="15">
      <c r="A589" t="str">
        <f t="shared" si="12"/>
        <v>Neurokirurgi</v>
      </c>
      <c r="B589" s="2" t="str">
        <f>"Hold " &amp; Table1[[#This Row],[Dette er for hold '# (fx 1-8 eller 1)]] &amp; " " &amp; Table1[[#This Row],[Beskrivelse]]</f>
        <v>Hold 5-6 Eksaminatorisk klinik (neurokirurgi)</v>
      </c>
      <c r="C589" s="35">
        <f>IF(Table1[[#This Row],[Navn]]&lt;&gt;"",DATE($T$7, 1, -2) - WEEKDAY(DATE($T$7, 1, 3)) +Table1[[#This Row],[Kal uge]]* 7+Table1[[#This Row],[Uge dag]]-1,"")</f>
        <v>43558</v>
      </c>
      <c r="D589" s="30">
        <f t="shared" si="13"/>
        <v>0.59375</v>
      </c>
      <c r="E589" s="30">
        <f t="shared" si="14"/>
        <v>0.625</v>
      </c>
      <c r="G589" t="s">
        <v>73</v>
      </c>
      <c r="H589" s="151" t="s">
        <v>284</v>
      </c>
      <c r="I589" s="15" t="s">
        <v>54</v>
      </c>
      <c r="J589" t="s">
        <v>74</v>
      </c>
      <c r="M589" s="171"/>
      <c r="P589">
        <v>14</v>
      </c>
      <c r="R589">
        <v>3</v>
      </c>
    </row>
    <row r="590" spans="1:18" ht="15">
      <c r="A590" t="str">
        <f t="shared" si="12"/>
        <v>Neurokirurgi</v>
      </c>
      <c r="B590" s="2" t="str">
        <f>"Hold " &amp; Table1[[#This Row],[Dette er for hold '# (fx 1-8 eller 1)]] &amp; " " &amp; Table1[[#This Row],[Beskrivelse]]</f>
        <v>Hold 5-6 Eksaminatorisk klinik (neurokirurgi)</v>
      </c>
      <c r="C590" s="35">
        <f>IF(Table1[[#This Row],[Navn]]&lt;&gt;"",DATE($T$7, 1, -2) - WEEKDAY(DATE($T$7, 1, 3)) +Table1[[#This Row],[Kal uge]]* 7+Table1[[#This Row],[Uge dag]]-1,"")</f>
        <v>43579</v>
      </c>
      <c r="D590" s="30">
        <f t="shared" si="13"/>
        <v>0.59375</v>
      </c>
      <c r="E590" s="30">
        <f t="shared" si="14"/>
        <v>0.625</v>
      </c>
      <c r="G590" t="s">
        <v>73</v>
      </c>
      <c r="H590" s="151" t="s">
        <v>284</v>
      </c>
      <c r="I590" s="15" t="str">
        <f>I589</f>
        <v>5-6</v>
      </c>
      <c r="J590" t="s">
        <v>74</v>
      </c>
      <c r="M590" s="171"/>
      <c r="P590">
        <v>17</v>
      </c>
      <c r="R590">
        <v>3</v>
      </c>
    </row>
    <row r="591" spans="1:18" ht="15">
      <c r="A591" t="str">
        <f t="shared" si="12"/>
        <v>Neurokirurgi</v>
      </c>
      <c r="B591" s="2" t="str">
        <f>"Hold " &amp; Table1[[#This Row],[Dette er for hold '# (fx 1-8 eller 1)]] &amp; " " &amp; Table1[[#This Row],[Beskrivelse]]</f>
        <v>Hold 7-8 Eksaminatorisk klinik (neurokirurgi)</v>
      </c>
      <c r="C591" s="35">
        <f>IF(Table1[[#This Row],[Navn]]&lt;&gt;"",DATE($T$7, 1, -2) - WEEKDAY(DATE($T$7, 1, 3)) +Table1[[#This Row],[Kal uge]]* 7+Table1[[#This Row],[Uge dag]]-1,"")</f>
        <v>43551</v>
      </c>
      <c r="D591" s="30">
        <f t="shared" si="13"/>
        <v>0.59375</v>
      </c>
      <c r="E591" s="30">
        <f t="shared" si="14"/>
        <v>0.625</v>
      </c>
      <c r="G591" t="s">
        <v>73</v>
      </c>
      <c r="H591" s="151" t="s">
        <v>284</v>
      </c>
      <c r="I591" s="15" t="s">
        <v>56</v>
      </c>
      <c r="J591" t="s">
        <v>74</v>
      </c>
      <c r="M591" s="171"/>
      <c r="P591">
        <v>13</v>
      </c>
      <c r="R591">
        <v>3</v>
      </c>
    </row>
    <row r="592" spans="1:18" ht="15">
      <c r="A592" t="str">
        <f t="shared" si="12"/>
        <v>Neurokirurgi</v>
      </c>
      <c r="B592" s="2" t="str">
        <f>"Hold " &amp; Table1[[#This Row],[Dette er for hold '# (fx 1-8 eller 1)]] &amp; " " &amp; Table1[[#This Row],[Beskrivelse]]</f>
        <v>Hold 7-8 Eksaminatorisk klinik (neurokirurgi)</v>
      </c>
      <c r="C592" s="35">
        <f>IF(Table1[[#This Row],[Navn]]&lt;&gt;"",DATE($T$7, 1, -2) - WEEKDAY(DATE($T$7, 1, 3)) +Table1[[#This Row],[Kal uge]]* 7+Table1[[#This Row],[Uge dag]]-1,"")</f>
        <v>43565</v>
      </c>
      <c r="D592" s="30">
        <f t="shared" si="13"/>
        <v>0.59375</v>
      </c>
      <c r="E592" s="30">
        <f t="shared" si="14"/>
        <v>0.625</v>
      </c>
      <c r="G592" t="s">
        <v>73</v>
      </c>
      <c r="H592" s="151" t="s">
        <v>284</v>
      </c>
      <c r="I592" s="15" t="str">
        <f>I591</f>
        <v>7-8</v>
      </c>
      <c r="J592" t="s">
        <v>74</v>
      </c>
      <c r="M592" s="171"/>
      <c r="P592">
        <v>15</v>
      </c>
      <c r="R592">
        <v>3</v>
      </c>
    </row>
    <row r="593" spans="1:19" ht="15">
      <c r="A593" t="str">
        <f t="shared" si="12"/>
        <v>Neurokirurgi</v>
      </c>
      <c r="B593" s="2" t="str">
        <f>"Hold " &amp; Table1[[#This Row],[Dette er for hold '# (fx 1-8 eller 1)]] &amp; " " &amp; Table1[[#This Row],[Beskrivelse]]</f>
        <v>Hold 1-2 Eksaminatorisk klinik (neurokirurgi)</v>
      </c>
      <c r="C593" s="35">
        <f>IF(Table1[[#This Row],[Navn]]&lt;&gt;"",DATE($T$7, 1, -2) - WEEKDAY(DATE($T$7, 1, 3)) +Table1[[#This Row],[Kal uge]]* 7+Table1[[#This Row],[Uge dag]]-1,"")</f>
        <v>43593</v>
      </c>
      <c r="D593" s="30">
        <f t="shared" si="13"/>
        <v>0.59375</v>
      </c>
      <c r="E593" s="30">
        <f t="shared" si="14"/>
        <v>0.625</v>
      </c>
      <c r="G593" t="s">
        <v>73</v>
      </c>
      <c r="H593" s="151" t="s">
        <v>345</v>
      </c>
      <c r="I593" s="15" t="s">
        <v>57</v>
      </c>
      <c r="J593" t="s">
        <v>74</v>
      </c>
      <c r="M593" s="171"/>
      <c r="P593">
        <v>19</v>
      </c>
      <c r="R593">
        <v>3</v>
      </c>
    </row>
    <row r="594" spans="1:19" ht="15">
      <c r="A594" t="str">
        <f t="shared" si="12"/>
        <v>Neurokirurgi</v>
      </c>
      <c r="B594" s="2" t="str">
        <f>"Hold " &amp; Table1[[#This Row],[Dette er for hold '# (fx 1-8 eller 1)]] &amp; " " &amp; Table1[[#This Row],[Beskrivelse]]</f>
        <v>Hold 1-2 Eksaminatorisk klinik (neurokirurgi)</v>
      </c>
      <c r="C594" s="35">
        <f>IF(Table1[[#This Row],[Navn]]&lt;&gt;"",DATE($T$7, 1, -2) - WEEKDAY(DATE($T$7, 1, 3)) +Table1[[#This Row],[Kal uge]]* 7+Table1[[#This Row],[Uge dag]]-1,"")</f>
        <v>43607</v>
      </c>
      <c r="D594" s="30">
        <f t="shared" si="13"/>
        <v>0.59375</v>
      </c>
      <c r="E594" s="30">
        <f t="shared" si="14"/>
        <v>0.625</v>
      </c>
      <c r="G594" t="s">
        <v>73</v>
      </c>
      <c r="H594" s="151" t="s">
        <v>294</v>
      </c>
      <c r="I594" s="15" t="str">
        <f>I593</f>
        <v>1-2</v>
      </c>
      <c r="J594" t="s">
        <v>74</v>
      </c>
      <c r="M594" s="171"/>
      <c r="P594">
        <v>21</v>
      </c>
      <c r="R594">
        <v>3</v>
      </c>
    </row>
    <row r="595" spans="1:19" ht="15">
      <c r="A595" t="str">
        <f t="shared" si="12"/>
        <v>Neurokirurgi</v>
      </c>
      <c r="B595" s="2" t="str">
        <f>"Hold " &amp; Table1[[#This Row],[Dette er for hold '# (fx 1-8 eller 1)]] &amp; " " &amp; Table1[[#This Row],[Beskrivelse]]</f>
        <v>Hold 3-4 Eksaminatorisk klinik (neurokirurgi)</v>
      </c>
      <c r="C595" s="35">
        <f>IF(Table1[[#This Row],[Navn]]&lt;&gt;"",DATE($T$7, 1, -2) - WEEKDAY(DATE($T$7, 1, 3)) +Table1[[#This Row],[Kal uge]]* 7+Table1[[#This Row],[Uge dag]]-1,"")</f>
        <v>43586</v>
      </c>
      <c r="D595" s="30">
        <f t="shared" si="13"/>
        <v>0.59375</v>
      </c>
      <c r="E595" s="30">
        <f t="shared" si="14"/>
        <v>0.625</v>
      </c>
      <c r="G595" t="s">
        <v>73</v>
      </c>
      <c r="H595" s="151" t="s">
        <v>284</v>
      </c>
      <c r="I595" s="15" t="s">
        <v>58</v>
      </c>
      <c r="J595" t="s">
        <v>74</v>
      </c>
      <c r="M595" s="171"/>
      <c r="P595">
        <v>18</v>
      </c>
      <c r="R595">
        <v>3</v>
      </c>
    </row>
    <row r="596" spans="1:19" ht="14.25" customHeight="1">
      <c r="A596" t="str">
        <f t="shared" si="12"/>
        <v>Neurokirurgi</v>
      </c>
      <c r="B596" s="2" t="str">
        <f>"Hold " &amp; Table1[[#This Row],[Dette er for hold '# (fx 1-8 eller 1)]] &amp; " " &amp; Table1[[#This Row],[Beskrivelse]]</f>
        <v>Hold 3-4 Eksaminatorisk klinik (neurokirurgi)</v>
      </c>
      <c r="C596" s="35">
        <f>IF(Table1[[#This Row],[Navn]]&lt;&gt;"",DATE($T$7, 1, -2) - WEEKDAY(DATE($T$7, 1, 3)) +Table1[[#This Row],[Kal uge]]* 7+Table1[[#This Row],[Uge dag]]-1,"")</f>
        <v>43600</v>
      </c>
      <c r="D596" s="30">
        <f t="shared" si="13"/>
        <v>0.59375</v>
      </c>
      <c r="E596" s="30">
        <f t="shared" si="14"/>
        <v>0.625</v>
      </c>
      <c r="G596" t="s">
        <v>73</v>
      </c>
      <c r="H596" s="151" t="s">
        <v>439</v>
      </c>
      <c r="I596" s="15" t="str">
        <f>I595</f>
        <v>3-4</v>
      </c>
      <c r="J596" t="s">
        <v>74</v>
      </c>
      <c r="M596" s="171"/>
      <c r="P596">
        <v>20</v>
      </c>
      <c r="R596">
        <v>3</v>
      </c>
    </row>
    <row r="597" spans="1:19" ht="14.25" customHeight="1">
      <c r="D597" s="30"/>
      <c r="E597" s="30"/>
      <c r="J597" s="17"/>
      <c r="K597" s="17"/>
      <c r="L597" s="17"/>
      <c r="M597" s="17"/>
      <c r="N597" s="17"/>
      <c r="P597" s="17"/>
      <c r="Q597" s="17"/>
      <c r="R597" s="17"/>
      <c r="S597" s="17"/>
    </row>
    <row r="598" spans="1:19">
      <c r="D598" s="30"/>
      <c r="E598" s="30"/>
      <c r="J598" s="17"/>
      <c r="K598" s="17"/>
      <c r="L598" s="17"/>
      <c r="M598" s="17"/>
      <c r="N598" s="17"/>
      <c r="P598" s="17"/>
      <c r="Q598" s="17"/>
      <c r="R598" s="17"/>
      <c r="S598" s="17"/>
    </row>
    <row r="599" spans="1:19" ht="20.25" customHeight="1">
      <c r="B599" s="62" t="s">
        <v>76</v>
      </c>
      <c r="C599" s="63"/>
      <c r="D599" s="30"/>
      <c r="E599" s="30"/>
      <c r="G599" s="15"/>
      <c r="H599" s="87"/>
      <c r="J599" s="19"/>
      <c r="K599" s="17"/>
      <c r="L599" s="17"/>
      <c r="M599" s="17"/>
      <c r="N599" s="17"/>
      <c r="P599" s="17"/>
      <c r="Q599" s="17"/>
      <c r="R599" s="17"/>
      <c r="S599" s="17"/>
    </row>
    <row r="600" spans="1:19">
      <c r="A600" t="s">
        <v>146</v>
      </c>
      <c r="B600" s="64" t="str">
        <f>"Hold " &amp; Table1[[#This Row],[Dette er for hold '# (fx 1-8 eller 1)]] &amp; " " &amp; Table1[[#This Row],[Beskrivelse]]</f>
        <v>Hold 13-14 Eksaminatorisk klinik (Neurologi)</v>
      </c>
      <c r="C600" s="40">
        <f>IF(Table1[[#This Row],[Navn]]&lt;&gt;"",DATE($T$7, 1, -2) - WEEKDAY(DATE($T$7, 1, 3)) +Table1[[#This Row],[Kal uge]]* 7+Table1[[#This Row],[Uge dag]]-1,"")</f>
        <v>43502</v>
      </c>
      <c r="D600" s="30">
        <v>0.63541666666666663</v>
      </c>
      <c r="E600" s="30">
        <v>0.66666666666666663</v>
      </c>
      <c r="G600" s="15" t="s">
        <v>76</v>
      </c>
      <c r="H600" s="153" t="s">
        <v>289</v>
      </c>
      <c r="I600" s="15" t="s">
        <v>59</v>
      </c>
      <c r="J600" s="15" t="s">
        <v>66</v>
      </c>
      <c r="M600" s="171"/>
      <c r="P600">
        <v>6</v>
      </c>
      <c r="R600">
        <v>3</v>
      </c>
    </row>
    <row r="601" spans="1:19">
      <c r="A601" t="str">
        <f t="shared" ref="A601:A615" si="15">A600</f>
        <v>Neurologi</v>
      </c>
      <c r="B601" s="64" t="str">
        <f>"Hold " &amp; Table1[[#This Row],[Dette er for hold '# (fx 1-8 eller 1)]] &amp; " " &amp; Table1[[#This Row],[Beskrivelse]]</f>
        <v>Hold 13-14 Eksaminatorisk klinik (Neurologi)</v>
      </c>
      <c r="C601" s="40">
        <f>IF(Table1[[#This Row],[Navn]]&lt;&gt;"",DATE($T$7, 1, -2) - WEEKDAY(DATE($T$7, 1, 3)) +Table1[[#This Row],[Kal uge]]* 7+Table1[[#This Row],[Uge dag]]-1,"")</f>
        <v>43516</v>
      </c>
      <c r="D601" s="30">
        <f t="shared" ref="D601:D615" si="16">D600</f>
        <v>0.63541666666666663</v>
      </c>
      <c r="E601" s="30">
        <f t="shared" ref="E601:E615" si="17">E600</f>
        <v>0.66666666666666663</v>
      </c>
      <c r="G601" s="15" t="s">
        <v>76</v>
      </c>
      <c r="H601" s="153" t="s">
        <v>289</v>
      </c>
      <c r="I601" s="15" t="str">
        <f>I600</f>
        <v>13-14</v>
      </c>
      <c r="J601" s="15" t="s">
        <v>66</v>
      </c>
      <c r="M601" s="171"/>
      <c r="P601">
        <v>8</v>
      </c>
      <c r="R601">
        <v>3</v>
      </c>
    </row>
    <row r="602" spans="1:19">
      <c r="A602" t="str">
        <f t="shared" si="15"/>
        <v>Neurologi</v>
      </c>
      <c r="B602" s="64" t="str">
        <f>"Hold " &amp; Table1[[#This Row],[Dette er for hold '# (fx 1-8 eller 1)]] &amp; " " &amp; Table1[[#This Row],[Beskrivelse]]</f>
        <v>Hold 15-16 Eksaminatorisk klinik (Neurologi)</v>
      </c>
      <c r="C602" s="40">
        <f>IF(Table1[[#This Row],[Navn]]&lt;&gt;"",DATE($T$7, 1, -2) - WEEKDAY(DATE($T$7, 1, 3)) +Table1[[#This Row],[Kal uge]]* 7+Table1[[#This Row],[Uge dag]]-1,"")</f>
        <v>43495</v>
      </c>
      <c r="D602" s="30">
        <f t="shared" si="16"/>
        <v>0.63541666666666663</v>
      </c>
      <c r="E602" s="30">
        <f t="shared" si="17"/>
        <v>0.66666666666666663</v>
      </c>
      <c r="G602" s="15" t="s">
        <v>76</v>
      </c>
      <c r="H602" s="153" t="s">
        <v>289</v>
      </c>
      <c r="I602" s="15" t="s">
        <v>60</v>
      </c>
      <c r="J602" s="15" t="s">
        <v>66</v>
      </c>
      <c r="M602" s="171"/>
      <c r="P602">
        <v>5</v>
      </c>
      <c r="R602">
        <v>3</v>
      </c>
    </row>
    <row r="603" spans="1:19">
      <c r="A603" t="str">
        <f t="shared" si="15"/>
        <v>Neurologi</v>
      </c>
      <c r="B603" s="64" t="str">
        <f>"Hold " &amp; Table1[[#This Row],[Dette er for hold '# (fx 1-8 eller 1)]] &amp; " " &amp; Table1[[#This Row],[Beskrivelse]]</f>
        <v>Hold 15-16 Eksaminatorisk klinik (Neurologi)</v>
      </c>
      <c r="C603" s="40">
        <f>IF(Table1[[#This Row],[Navn]]&lt;&gt;"",DATE($T$7, 1, -2) - WEEKDAY(DATE($T$7, 1, 3)) +Table1[[#This Row],[Kal uge]]* 7+Table1[[#This Row],[Uge dag]]-1,"")</f>
        <v>43509</v>
      </c>
      <c r="D603" s="30">
        <f t="shared" si="16"/>
        <v>0.63541666666666663</v>
      </c>
      <c r="E603" s="30">
        <f t="shared" si="17"/>
        <v>0.66666666666666663</v>
      </c>
      <c r="G603" s="15" t="s">
        <v>76</v>
      </c>
      <c r="H603" s="153" t="s">
        <v>289</v>
      </c>
      <c r="I603" s="15" t="str">
        <f>I602</f>
        <v>15-16</v>
      </c>
      <c r="J603" s="15" t="s">
        <v>66</v>
      </c>
      <c r="M603" s="171"/>
      <c r="P603">
        <v>7</v>
      </c>
      <c r="R603">
        <v>3</v>
      </c>
    </row>
    <row r="604" spans="1:19" ht="15">
      <c r="A604" t="str">
        <f t="shared" si="15"/>
        <v>Neurologi</v>
      </c>
      <c r="B604" s="64" t="str">
        <f>"Hold " &amp; Table1[[#This Row],[Dette er for hold '# (fx 1-8 eller 1)]] &amp; " " &amp; Table1[[#This Row],[Beskrivelse]]</f>
        <v>Hold 9-10 Eksaminatorisk klinik (Neurologi)</v>
      </c>
      <c r="C604" s="40">
        <f>IF(Table1[[#This Row],[Navn]]&lt;&gt;"",DATE($T$7, 1, -2) - WEEKDAY(DATE($T$7, 1, 3)) +Table1[[#This Row],[Kal uge]]* 7+Table1[[#This Row],[Uge dag]]-1,"")</f>
        <v>43530</v>
      </c>
      <c r="D604" s="30">
        <f t="shared" si="16"/>
        <v>0.63541666666666663</v>
      </c>
      <c r="E604" s="30">
        <f t="shared" si="17"/>
        <v>0.66666666666666663</v>
      </c>
      <c r="G604" s="15" t="s">
        <v>76</v>
      </c>
      <c r="H604" s="151" t="s">
        <v>345</v>
      </c>
      <c r="I604" s="15" t="s">
        <v>61</v>
      </c>
      <c r="J604" s="15" t="s">
        <v>66</v>
      </c>
      <c r="M604" s="171"/>
      <c r="P604">
        <v>10</v>
      </c>
      <c r="R604">
        <v>3</v>
      </c>
    </row>
    <row r="605" spans="1:19" ht="15">
      <c r="A605" t="str">
        <f t="shared" si="15"/>
        <v>Neurologi</v>
      </c>
      <c r="B605" s="64" t="str">
        <f>"Hold " &amp; Table1[[#This Row],[Dette er for hold '# (fx 1-8 eller 1)]] &amp; " " &amp; Table1[[#This Row],[Beskrivelse]]</f>
        <v>Hold 9-10 Eksaminatorisk klinik (Neurologi)</v>
      </c>
      <c r="C605" s="40">
        <f>IF(Table1[[#This Row],[Navn]]&lt;&gt;"",DATE($T$7, 1, -2) - WEEKDAY(DATE($T$7, 1, 3)) +Table1[[#This Row],[Kal uge]]* 7+Table1[[#This Row],[Uge dag]]-1,"")</f>
        <v>43544</v>
      </c>
      <c r="D605" s="30">
        <f t="shared" si="16"/>
        <v>0.63541666666666663</v>
      </c>
      <c r="E605" s="30">
        <f t="shared" si="17"/>
        <v>0.66666666666666663</v>
      </c>
      <c r="G605" s="15" t="s">
        <v>76</v>
      </c>
      <c r="H605" s="151" t="s">
        <v>345</v>
      </c>
      <c r="I605" s="15" t="str">
        <f>I604</f>
        <v>9-10</v>
      </c>
      <c r="J605" s="15" t="s">
        <v>66</v>
      </c>
      <c r="M605" s="171"/>
      <c r="P605">
        <v>12</v>
      </c>
      <c r="R605">
        <v>3</v>
      </c>
    </row>
    <row r="606" spans="1:19" ht="14.25" customHeight="1">
      <c r="A606" t="str">
        <f t="shared" si="15"/>
        <v>Neurologi</v>
      </c>
      <c r="B606" s="2" t="str">
        <f>"Hold " &amp; Table1[[#This Row],[Dette er for hold '# (fx 1-8 eller 1)]] &amp; " " &amp; Table1[[#This Row],[Beskrivelse]]</f>
        <v>Hold 11-12 Eksaminatorisk klinik (Neurologi)</v>
      </c>
      <c r="C606" s="40">
        <f>IF(Table1[[#This Row],[Navn]]&lt;&gt;"",DATE($T$7, 1, -2) - WEEKDAY(DATE($T$7, 1, 3)) +Table1[[#This Row],[Kal uge]]* 7+Table1[[#This Row],[Uge dag]]-1,"")</f>
        <v>43523</v>
      </c>
      <c r="D606" s="30">
        <f t="shared" si="16"/>
        <v>0.63541666666666663</v>
      </c>
      <c r="E606" s="30">
        <f t="shared" si="17"/>
        <v>0.66666666666666663</v>
      </c>
      <c r="G606" s="15" t="s">
        <v>76</v>
      </c>
      <c r="H606" s="153" t="s">
        <v>289</v>
      </c>
      <c r="I606" s="15" t="s">
        <v>63</v>
      </c>
      <c r="J606" s="15" t="s">
        <v>66</v>
      </c>
      <c r="M606" s="171"/>
      <c r="P606">
        <v>9</v>
      </c>
      <c r="R606">
        <v>3</v>
      </c>
    </row>
    <row r="607" spans="1:19" ht="15">
      <c r="A607" t="str">
        <f t="shared" si="15"/>
        <v>Neurologi</v>
      </c>
      <c r="B607" s="2" t="str">
        <f>"Hold " &amp; Table1[[#This Row],[Dette er for hold '# (fx 1-8 eller 1)]] &amp; " " &amp; Table1[[#This Row],[Beskrivelse]]</f>
        <v>Hold 11-12 Eksaminatorisk klinik (Neurologi)</v>
      </c>
      <c r="C607" s="40">
        <f>IF(Table1[[#This Row],[Navn]]&lt;&gt;"",DATE($T$7, 1, -2) - WEEKDAY(DATE($T$7, 1, 3)) +Table1[[#This Row],[Kal uge]]* 7+Table1[[#This Row],[Uge dag]]-1,"")</f>
        <v>43537</v>
      </c>
      <c r="D607" s="30">
        <f t="shared" si="16"/>
        <v>0.63541666666666663</v>
      </c>
      <c r="E607" s="30">
        <f t="shared" si="17"/>
        <v>0.66666666666666663</v>
      </c>
      <c r="G607" s="15" t="s">
        <v>76</v>
      </c>
      <c r="H607" s="151" t="s">
        <v>284</v>
      </c>
      <c r="I607" s="15" t="str">
        <f>I606</f>
        <v>11-12</v>
      </c>
      <c r="J607" s="15" t="s">
        <v>66</v>
      </c>
      <c r="M607" s="171"/>
      <c r="P607">
        <v>11</v>
      </c>
      <c r="R607">
        <v>3</v>
      </c>
    </row>
    <row r="608" spans="1:19" ht="15">
      <c r="A608" t="str">
        <f t="shared" si="15"/>
        <v>Neurologi</v>
      </c>
      <c r="B608" s="2" t="str">
        <f>"Hold " &amp; Table1[[#This Row],[Dette er for hold '# (fx 1-8 eller 1)]] &amp; " " &amp; Table1[[#This Row],[Beskrivelse]]</f>
        <v>Hold 5-6 Eksaminatorisk klinik (Neurologi)</v>
      </c>
      <c r="C608" s="40">
        <f>IF(Table1[[#This Row],[Navn]]&lt;&gt;"",DATE($T$7, 1, -2) - WEEKDAY(DATE($T$7, 1, 3)) +Table1[[#This Row],[Kal uge]]* 7+Table1[[#This Row],[Uge dag]]-1,"")</f>
        <v>43558</v>
      </c>
      <c r="D608" s="30">
        <f t="shared" si="16"/>
        <v>0.63541666666666663</v>
      </c>
      <c r="E608" s="30">
        <f t="shared" si="17"/>
        <v>0.66666666666666663</v>
      </c>
      <c r="G608" s="15" t="s">
        <v>76</v>
      </c>
      <c r="H608" s="151" t="s">
        <v>284</v>
      </c>
      <c r="I608" s="15" t="s">
        <v>54</v>
      </c>
      <c r="J608" s="15" t="s">
        <v>66</v>
      </c>
      <c r="M608" s="171"/>
      <c r="P608">
        <v>14</v>
      </c>
      <c r="R608">
        <v>3</v>
      </c>
    </row>
    <row r="609" spans="1:18" ht="15">
      <c r="A609" t="str">
        <f t="shared" si="15"/>
        <v>Neurologi</v>
      </c>
      <c r="B609" s="2" t="str">
        <f>"Hold " &amp; Table1[[#This Row],[Dette er for hold '# (fx 1-8 eller 1)]] &amp; " " &amp; Table1[[#This Row],[Beskrivelse]]</f>
        <v>Hold 5-6 Eksaminatorisk klinik (Neurologi)</v>
      </c>
      <c r="C609" s="40">
        <f>IF(Table1[[#This Row],[Navn]]&lt;&gt;"",DATE($T$7, 1, -2) - WEEKDAY(DATE($T$7, 1, 3)) +Table1[[#This Row],[Kal uge]]* 7+Table1[[#This Row],[Uge dag]]-1,"")</f>
        <v>43579</v>
      </c>
      <c r="D609" s="30">
        <f t="shared" si="16"/>
        <v>0.63541666666666663</v>
      </c>
      <c r="E609" s="30">
        <f t="shared" si="17"/>
        <v>0.66666666666666663</v>
      </c>
      <c r="G609" s="15" t="s">
        <v>76</v>
      </c>
      <c r="H609" s="151" t="s">
        <v>284</v>
      </c>
      <c r="I609" s="15" t="str">
        <f>I608</f>
        <v>5-6</v>
      </c>
      <c r="J609" s="15" t="s">
        <v>66</v>
      </c>
      <c r="M609" s="171"/>
      <c r="P609">
        <v>17</v>
      </c>
      <c r="R609">
        <v>3</v>
      </c>
    </row>
    <row r="610" spans="1:18" ht="15">
      <c r="A610" t="str">
        <f t="shared" si="15"/>
        <v>Neurologi</v>
      </c>
      <c r="B610" s="2" t="str">
        <f>"Hold " &amp; Table1[[#This Row],[Dette er for hold '# (fx 1-8 eller 1)]] &amp; " " &amp; Table1[[#This Row],[Beskrivelse]]</f>
        <v>Hold 7-8 Eksaminatorisk klinik (Neurologi)</v>
      </c>
      <c r="C610" s="40">
        <f>IF(Table1[[#This Row],[Navn]]&lt;&gt;"",DATE($T$7, 1, -2) - WEEKDAY(DATE($T$7, 1, 3)) +Table1[[#This Row],[Kal uge]]* 7+Table1[[#This Row],[Uge dag]]-1,"")</f>
        <v>43551</v>
      </c>
      <c r="D610" s="30">
        <f t="shared" si="16"/>
        <v>0.63541666666666663</v>
      </c>
      <c r="E610" s="30">
        <f t="shared" si="17"/>
        <v>0.66666666666666663</v>
      </c>
      <c r="G610" s="15" t="s">
        <v>76</v>
      </c>
      <c r="H610" s="151" t="s">
        <v>284</v>
      </c>
      <c r="I610" s="15" t="s">
        <v>56</v>
      </c>
      <c r="J610" s="15" t="s">
        <v>66</v>
      </c>
      <c r="M610" s="171"/>
      <c r="P610">
        <v>13</v>
      </c>
      <c r="R610">
        <v>3</v>
      </c>
    </row>
    <row r="611" spans="1:18" ht="15">
      <c r="A611" t="str">
        <f t="shared" si="15"/>
        <v>Neurologi</v>
      </c>
      <c r="B611" s="2" t="str">
        <f>"Hold " &amp; Table1[[#This Row],[Dette er for hold '# (fx 1-8 eller 1)]] &amp; " " &amp; Table1[[#This Row],[Beskrivelse]]</f>
        <v>Hold 7-8 Eksaminatorisk klinik (Neurologi)</v>
      </c>
      <c r="C611" s="40">
        <f>IF(Table1[[#This Row],[Navn]]&lt;&gt;"",DATE($T$7, 1, -2) - WEEKDAY(DATE($T$7, 1, 3)) +Table1[[#This Row],[Kal uge]]* 7+Table1[[#This Row],[Uge dag]]-1,"")</f>
        <v>43565</v>
      </c>
      <c r="D611" s="30">
        <f t="shared" si="16"/>
        <v>0.63541666666666663</v>
      </c>
      <c r="E611" s="30">
        <f t="shared" si="17"/>
        <v>0.66666666666666663</v>
      </c>
      <c r="G611" s="15" t="s">
        <v>76</v>
      </c>
      <c r="H611" s="151" t="s">
        <v>284</v>
      </c>
      <c r="I611" s="15" t="str">
        <f>I610</f>
        <v>7-8</v>
      </c>
      <c r="J611" s="15" t="s">
        <v>66</v>
      </c>
      <c r="M611" s="171"/>
      <c r="P611">
        <v>15</v>
      </c>
      <c r="R611">
        <v>3</v>
      </c>
    </row>
    <row r="612" spans="1:18" ht="15">
      <c r="A612" t="str">
        <f t="shared" si="15"/>
        <v>Neurologi</v>
      </c>
      <c r="B612" s="2" t="str">
        <f>"Hold " &amp; Table1[[#This Row],[Dette er for hold '# (fx 1-8 eller 1)]] &amp; " " &amp; Table1[[#This Row],[Beskrivelse]]</f>
        <v>Hold 1-2 Eksaminatorisk klinik (Neurologi)</v>
      </c>
      <c r="C612" s="40">
        <f>IF(Table1[[#This Row],[Navn]]&lt;&gt;"",DATE($T$7, 1, -2) - WEEKDAY(DATE($T$7, 1, 3)) +Table1[[#This Row],[Kal uge]]* 7+Table1[[#This Row],[Uge dag]]-1,"")</f>
        <v>43593</v>
      </c>
      <c r="D612" s="30">
        <f t="shared" si="16"/>
        <v>0.63541666666666663</v>
      </c>
      <c r="E612" s="30">
        <f t="shared" si="17"/>
        <v>0.66666666666666663</v>
      </c>
      <c r="G612" s="15" t="s">
        <v>76</v>
      </c>
      <c r="H612" s="151" t="s">
        <v>345</v>
      </c>
      <c r="I612" s="15" t="s">
        <v>57</v>
      </c>
      <c r="J612" s="15" t="s">
        <v>66</v>
      </c>
      <c r="M612" s="171"/>
      <c r="P612">
        <v>19</v>
      </c>
      <c r="R612">
        <v>3</v>
      </c>
    </row>
    <row r="613" spans="1:18" ht="15">
      <c r="A613" t="str">
        <f t="shared" si="15"/>
        <v>Neurologi</v>
      </c>
      <c r="B613" s="2" t="str">
        <f>"Hold " &amp; Table1[[#This Row],[Dette er for hold '# (fx 1-8 eller 1)]] &amp; " " &amp; Table1[[#This Row],[Beskrivelse]]</f>
        <v>Hold 1-2 Eksaminatorisk klinik (Neurologi)</v>
      </c>
      <c r="C613" s="40">
        <f>IF(Table1[[#This Row],[Navn]]&lt;&gt;"",DATE($T$7, 1, -2) - WEEKDAY(DATE($T$7, 1, 3)) +Table1[[#This Row],[Kal uge]]* 7+Table1[[#This Row],[Uge dag]]-1,"")</f>
        <v>43607</v>
      </c>
      <c r="D613" s="30">
        <f t="shared" si="16"/>
        <v>0.63541666666666663</v>
      </c>
      <c r="E613" s="30">
        <f t="shared" si="17"/>
        <v>0.66666666666666663</v>
      </c>
      <c r="G613" s="15" t="s">
        <v>76</v>
      </c>
      <c r="H613" s="151" t="s">
        <v>294</v>
      </c>
      <c r="I613" s="15" t="str">
        <f>I612</f>
        <v>1-2</v>
      </c>
      <c r="J613" s="15" t="s">
        <v>66</v>
      </c>
      <c r="M613" s="171"/>
      <c r="P613">
        <v>21</v>
      </c>
      <c r="R613">
        <v>3</v>
      </c>
    </row>
    <row r="614" spans="1:18" ht="15">
      <c r="A614" t="str">
        <f t="shared" si="15"/>
        <v>Neurologi</v>
      </c>
      <c r="B614" s="2" t="str">
        <f>"Hold " &amp; Table1[[#This Row],[Dette er for hold '# (fx 1-8 eller 1)]] &amp; " " &amp; Table1[[#This Row],[Beskrivelse]]</f>
        <v>Hold 3-4 Eksaminatorisk klinik (Neurologi)</v>
      </c>
      <c r="C614" s="40">
        <f>IF(Table1[[#This Row],[Navn]]&lt;&gt;"",DATE($T$7, 1, -2) - WEEKDAY(DATE($T$7, 1, 3)) +Table1[[#This Row],[Kal uge]]* 7+Table1[[#This Row],[Uge dag]]-1,"")</f>
        <v>43586</v>
      </c>
      <c r="D614" s="30">
        <f t="shared" si="16"/>
        <v>0.63541666666666663</v>
      </c>
      <c r="E614" s="30">
        <f t="shared" si="17"/>
        <v>0.66666666666666663</v>
      </c>
      <c r="G614" s="15" t="s">
        <v>76</v>
      </c>
      <c r="H614" s="151" t="s">
        <v>284</v>
      </c>
      <c r="I614" s="15" t="s">
        <v>58</v>
      </c>
      <c r="J614" s="15" t="s">
        <v>66</v>
      </c>
      <c r="M614" s="171"/>
      <c r="P614">
        <v>18</v>
      </c>
      <c r="R614">
        <v>3</v>
      </c>
    </row>
    <row r="615" spans="1:18" ht="15">
      <c r="A615" t="str">
        <f t="shared" si="15"/>
        <v>Neurologi</v>
      </c>
      <c r="B615" s="2" t="str">
        <f>"Hold " &amp; Table1[[#This Row],[Dette er for hold '# (fx 1-8 eller 1)]] &amp; " " &amp; Table1[[#This Row],[Beskrivelse]]</f>
        <v>Hold 3-4 Eksaminatorisk klinik (Neurologi)</v>
      </c>
      <c r="C615" s="40">
        <f>IF(Table1[[#This Row],[Navn]]&lt;&gt;"",DATE($T$7, 1, -2) - WEEKDAY(DATE($T$7, 1, 3)) +Table1[[#This Row],[Kal uge]]* 7+Table1[[#This Row],[Uge dag]]-1,"")</f>
        <v>43600</v>
      </c>
      <c r="D615" s="30">
        <f t="shared" si="16"/>
        <v>0.63541666666666663</v>
      </c>
      <c r="E615" s="30">
        <f t="shared" si="17"/>
        <v>0.66666666666666663</v>
      </c>
      <c r="G615" s="15" t="s">
        <v>76</v>
      </c>
      <c r="H615" s="151" t="s">
        <v>439</v>
      </c>
      <c r="I615" s="15" t="str">
        <f>I614</f>
        <v>3-4</v>
      </c>
      <c r="J615" s="15" t="s">
        <v>66</v>
      </c>
      <c r="M615" s="171"/>
      <c r="P615">
        <v>20</v>
      </c>
      <c r="R615">
        <v>3</v>
      </c>
    </row>
    <row r="616" spans="1:18" ht="14.25" customHeight="1">
      <c r="C616" s="40"/>
      <c r="D616" s="30"/>
      <c r="E616" s="30"/>
      <c r="K616" s="17"/>
      <c r="L616" s="17"/>
      <c r="M616" s="17"/>
      <c r="N616" s="17"/>
      <c r="P616" s="17"/>
      <c r="Q616" s="17"/>
    </row>
    <row r="617" spans="1:18">
      <c r="C617" s="40"/>
      <c r="D617" s="30"/>
      <c r="E617" s="30"/>
      <c r="K617" s="17"/>
      <c r="L617" s="17"/>
      <c r="M617" s="17"/>
      <c r="N617" s="17"/>
      <c r="P617" s="17"/>
      <c r="Q617" s="17"/>
    </row>
    <row r="618" spans="1:18" ht="20.25" customHeight="1">
      <c r="B618" s="62" t="s">
        <v>77</v>
      </c>
      <c r="C618" s="63"/>
      <c r="D618" s="30"/>
      <c r="E618" s="30"/>
      <c r="K618" s="17"/>
      <c r="L618" s="17"/>
      <c r="M618" s="17"/>
      <c r="N618" s="17"/>
      <c r="P618" s="17"/>
      <c r="Q618" s="17"/>
    </row>
    <row r="619" spans="1:18">
      <c r="B619" s="2" t="str">
        <f>IF(Table1[[#This Row],[Fag]]&lt;&gt;"","Hold " &amp; Table1[[#This Row],[Dette er for hold '# (fx 1-8 eller 1)]] &amp; " " &amp; Table1[[#This Row],[Beskrivelse]],"")</f>
        <v/>
      </c>
      <c r="C619" s="40">
        <f>DATE($T$7, 1, -2) - WEEKDAY(DATE($T$7, 1, 3)) +Table1[[#This Row],[Kal uge]]* 7+Table1[[#This Row],[Uge dag]]-1</f>
        <v>43493</v>
      </c>
      <c r="D619" s="30">
        <v>0.33333333333333331</v>
      </c>
      <c r="E619" s="30">
        <v>0.625</v>
      </c>
      <c r="G619" t="s">
        <v>78</v>
      </c>
      <c r="H619" s="154"/>
      <c r="M619" s="171"/>
      <c r="P619">
        <v>5</v>
      </c>
      <c r="R619">
        <v>1</v>
      </c>
    </row>
    <row r="620" spans="1:18">
      <c r="A620" t="s">
        <v>77</v>
      </c>
      <c r="B620" s="2" t="str">
        <f>IF(Table1[[#This Row],[Fag]]&lt;&gt;"","Hold " &amp; Table1[[#This Row],[Dette er for hold '# (fx 1-8 eller 1)]] &amp; " " &amp; Table1[[#This Row],[Beskrivelse]],"")</f>
        <v>Hold 13-14 Klinik</v>
      </c>
      <c r="C620" s="40">
        <f>C619+1</f>
        <v>43494</v>
      </c>
      <c r="D620" s="30">
        <v>0.33333333333333331</v>
      </c>
      <c r="E620" s="30">
        <v>0.625</v>
      </c>
      <c r="G620" t="s">
        <v>78</v>
      </c>
      <c r="H620" s="154"/>
      <c r="I620" s="15" t="s">
        <v>59</v>
      </c>
      <c r="M620" s="171"/>
    </row>
    <row r="621" spans="1:18">
      <c r="A621" t="s">
        <v>77</v>
      </c>
      <c r="B621" s="2" t="str">
        <f>IF(Table1[[#This Row],[Fag]]&lt;&gt;"","Hold " &amp; Table1[[#This Row],[Dette er for hold '# (fx 1-8 eller 1)]] &amp; " " &amp; Table1[[#This Row],[Beskrivelse]],"")</f>
        <v>Hold 13-14 Klinik</v>
      </c>
      <c r="C621" s="40">
        <f>C620+1</f>
        <v>43495</v>
      </c>
      <c r="D621" s="30">
        <v>0.33333333333333331</v>
      </c>
      <c r="E621" s="30">
        <v>0.625</v>
      </c>
      <c r="G621" t="s">
        <v>78</v>
      </c>
      <c r="H621" s="154"/>
      <c r="I621" s="15" t="s">
        <v>59</v>
      </c>
      <c r="M621" s="171"/>
      <c r="R621" t="s">
        <v>79</v>
      </c>
    </row>
    <row r="622" spans="1:18">
      <c r="A622" t="s">
        <v>77</v>
      </c>
      <c r="B622" s="2" t="str">
        <f>IF(Table1[[#This Row],[Fag]]&lt;&gt;"","Hold " &amp; Table1[[#This Row],[Dette er for hold '# (fx 1-8 eller 1)]] &amp; " " &amp; Table1[[#This Row],[Beskrivelse]],"")</f>
        <v>Hold 13-14 Klinik</v>
      </c>
      <c r="C622" s="40">
        <f>C621+1</f>
        <v>43496</v>
      </c>
      <c r="D622" s="30">
        <v>0.33333333333333331</v>
      </c>
      <c r="E622" s="30">
        <v>0.625</v>
      </c>
      <c r="G622" s="15" t="s">
        <v>78</v>
      </c>
      <c r="H622" s="155"/>
      <c r="I622" s="15" t="s">
        <v>59</v>
      </c>
      <c r="J622" s="15"/>
      <c r="M622" s="171"/>
      <c r="R622" t="s">
        <v>79</v>
      </c>
    </row>
    <row r="623" spans="1:18" s="17" customFormat="1">
      <c r="A623" t="s">
        <v>77</v>
      </c>
      <c r="B623" s="2" t="str">
        <f>IF(Table1[[#This Row],[Fag]]&lt;&gt;"","Hold " &amp; Table1[[#This Row],[Dette er for hold '# (fx 1-8 eller 1)]] &amp; " " &amp; Table1[[#This Row],[Beskrivelse]],"")</f>
        <v>Hold 13-14 Klinik</v>
      </c>
      <c r="C623" s="40">
        <f>C622+1</f>
        <v>43497</v>
      </c>
      <c r="D623" s="30">
        <v>0.33333333333333331</v>
      </c>
      <c r="E623" s="30">
        <v>0.625</v>
      </c>
      <c r="F623"/>
      <c r="G623" s="15" t="s">
        <v>78</v>
      </c>
      <c r="H623" s="140"/>
      <c r="I623" s="15" t="s">
        <v>59</v>
      </c>
      <c r="J623" s="19"/>
      <c r="O623"/>
    </row>
    <row r="624" spans="1:18" s="17" customFormat="1">
      <c r="B624" s="18"/>
      <c r="C624" s="123"/>
      <c r="D624" s="34"/>
      <c r="E624" s="34"/>
      <c r="F624" s="123"/>
      <c r="G624" s="19"/>
      <c r="H624" s="19"/>
      <c r="I624" s="19"/>
      <c r="J624" s="19"/>
      <c r="O624"/>
    </row>
    <row r="625" spans="1:18" ht="14.25" customHeight="1">
      <c r="A625" t="s">
        <v>77</v>
      </c>
      <c r="B625" s="2" t="str">
        <f>IF(Table1[[#This Row],[Fag]]&lt;&gt;"","Hold " &amp; Table1[[#This Row],[Dette er for hold '# (fx 1-8 eller 1)]] &amp; " " &amp; Table1[[#This Row],[Beskrivelse]],"")</f>
        <v>Hold 15-16 Klinik</v>
      </c>
      <c r="C625" s="35">
        <f>C622+4</f>
        <v>43500</v>
      </c>
      <c r="D625" s="30">
        <v>0.33333333333333331</v>
      </c>
      <c r="E625" s="30">
        <v>0.625</v>
      </c>
      <c r="G625" s="15" t="s">
        <v>78</v>
      </c>
      <c r="H625" s="155"/>
      <c r="I625" s="15" t="s">
        <v>60</v>
      </c>
      <c r="J625" s="15"/>
      <c r="M625" s="171"/>
      <c r="R625" t="s">
        <v>79</v>
      </c>
    </row>
    <row r="626" spans="1:18">
      <c r="A626" t="s">
        <v>77</v>
      </c>
      <c r="B626" s="2" t="str">
        <f>IF(Table1[[#This Row],[Fag]]&lt;&gt;"","Hold " &amp; Table1[[#This Row],[Dette er for hold '# (fx 1-8 eller 1)]] &amp; " " &amp; Table1[[#This Row],[Beskrivelse]],"")</f>
        <v>Hold 15-16 Klinik</v>
      </c>
      <c r="C626" s="35">
        <f>C625+1</f>
        <v>43501</v>
      </c>
      <c r="D626" s="30">
        <v>0.33333333333333331</v>
      </c>
      <c r="E626" s="30">
        <v>0.625</v>
      </c>
      <c r="G626" s="15" t="s">
        <v>78</v>
      </c>
      <c r="H626" s="155"/>
      <c r="I626" s="15" t="s">
        <v>60</v>
      </c>
      <c r="J626" s="15"/>
      <c r="M626" s="171"/>
      <c r="R626" t="s">
        <v>79</v>
      </c>
    </row>
    <row r="627" spans="1:18">
      <c r="A627" t="s">
        <v>77</v>
      </c>
      <c r="B627" s="2" t="str">
        <f>IF(Table1[[#This Row],[Fag]]&lt;&gt;"","Hold " &amp; Table1[[#This Row],[Dette er for hold '# (fx 1-8 eller 1)]] &amp; " " &amp; Table1[[#This Row],[Beskrivelse]],"")</f>
        <v>Hold 15-16 Klinik</v>
      </c>
      <c r="C627" s="35">
        <f>C626+1</f>
        <v>43502</v>
      </c>
      <c r="D627" s="30">
        <v>0.33333333333333331</v>
      </c>
      <c r="E627" s="30">
        <v>0.625</v>
      </c>
      <c r="G627" s="15" t="s">
        <v>78</v>
      </c>
      <c r="H627" s="155"/>
      <c r="I627" s="15" t="s">
        <v>60</v>
      </c>
      <c r="J627" s="15"/>
      <c r="M627" s="171"/>
      <c r="N627" s="147" t="s">
        <v>305</v>
      </c>
      <c r="O627" t="s">
        <v>237</v>
      </c>
      <c r="R627" t="s">
        <v>79</v>
      </c>
    </row>
    <row r="628" spans="1:18">
      <c r="A628" t="s">
        <v>77</v>
      </c>
      <c r="B628" s="2" t="str">
        <f>IF(Table1[[#This Row],[Fag]]&lt;&gt;"","Hold " &amp; Table1[[#This Row],[Dette er for hold '# (fx 1-8 eller 1)]] &amp; " " &amp; Table1[[#This Row],[Beskrivelse]],"")</f>
        <v>Hold 15-16 Klinik</v>
      </c>
      <c r="C628" s="35">
        <f>C627+1</f>
        <v>43503</v>
      </c>
      <c r="D628" s="30">
        <v>0.33333333333333331</v>
      </c>
      <c r="E628" s="30">
        <v>0.625</v>
      </c>
      <c r="G628" s="15" t="s">
        <v>78</v>
      </c>
      <c r="H628" s="155"/>
      <c r="I628" s="15" t="s">
        <v>60</v>
      </c>
      <c r="J628" s="15"/>
      <c r="M628" s="171"/>
      <c r="R628" t="s">
        <v>79</v>
      </c>
    </row>
    <row r="629" spans="1:18" s="17" customFormat="1">
      <c r="A629" t="s">
        <v>77</v>
      </c>
      <c r="B629" s="18" t="str">
        <f>IF(Table1[[#This Row],[Fag]]&lt;&gt;"","Hold " &amp; Table1[[#This Row],[Dette er for hold '# (fx 1-8 eller 1)]] &amp; " " &amp; Table1[[#This Row],[Beskrivelse]],"")</f>
        <v xml:space="preserve">Hold 15-16 </v>
      </c>
      <c r="C629" s="40">
        <f>C628+1</f>
        <v>43504</v>
      </c>
      <c r="D629" s="34">
        <v>0.33333333333333331</v>
      </c>
      <c r="E629" s="34">
        <v>0.625</v>
      </c>
      <c r="G629" s="19"/>
      <c r="H629" s="140"/>
      <c r="I629" s="15" t="s">
        <v>60</v>
      </c>
      <c r="J629" s="19"/>
      <c r="N629" s="147" t="s">
        <v>407</v>
      </c>
      <c r="O629" t="s">
        <v>424</v>
      </c>
      <c r="R629" s="17" t="s">
        <v>79</v>
      </c>
    </row>
    <row r="630" spans="1:18">
      <c r="A630" t="s">
        <v>77</v>
      </c>
      <c r="B630" s="2" t="str">
        <f>IF(Table1[[#This Row],[Fag]]&lt;&gt;"","Hold " &amp; Table1[[#This Row],[Dette er for hold '# (fx 1-8 eller 1)]] &amp; " " &amp; Table1[[#This Row],[Beskrivelse]],"")</f>
        <v>Hold 13-14 Klinik</v>
      </c>
      <c r="C630" s="35">
        <f>C629+3</f>
        <v>43507</v>
      </c>
      <c r="D630" s="30">
        <v>0.33333333333333331</v>
      </c>
      <c r="E630" s="30">
        <v>0.625</v>
      </c>
      <c r="G630" s="15" t="s">
        <v>78</v>
      </c>
      <c r="H630" s="154"/>
      <c r="I630" s="15" t="s">
        <v>59</v>
      </c>
      <c r="J630" s="15"/>
      <c r="M630" s="171"/>
      <c r="R630" t="s">
        <v>79</v>
      </c>
    </row>
    <row r="631" spans="1:18">
      <c r="A631" t="s">
        <v>77</v>
      </c>
      <c r="B631" s="2" t="str">
        <f>IF(Table1[[#This Row],[Fag]]&lt;&gt;"","Hold " &amp; Table1[[#This Row],[Dette er for hold '# (fx 1-8 eller 1)]] &amp; " " &amp; Table1[[#This Row],[Beskrivelse]],"")</f>
        <v>Hold 13-14 Klinik</v>
      </c>
      <c r="C631" s="35">
        <f>C630+1</f>
        <v>43508</v>
      </c>
      <c r="D631" s="30">
        <v>0.33333333333333331</v>
      </c>
      <c r="E631" s="30">
        <v>0.625</v>
      </c>
      <c r="G631" t="s">
        <v>78</v>
      </c>
      <c r="H631" s="154"/>
      <c r="I631" s="15" t="s">
        <v>59</v>
      </c>
      <c r="M631" s="171"/>
      <c r="R631" t="s">
        <v>79</v>
      </c>
    </row>
    <row r="632" spans="1:18">
      <c r="A632" t="s">
        <v>77</v>
      </c>
      <c r="B632" s="2" t="str">
        <f>IF(Table1[[#This Row],[Fag]]&lt;&gt;"","Hold " &amp; Table1[[#This Row],[Dette er for hold '# (fx 1-8 eller 1)]] &amp; " " &amp; Table1[[#This Row],[Beskrivelse]],"")</f>
        <v>Hold 13-14 Klinik</v>
      </c>
      <c r="C632" s="35">
        <f>C631+1</f>
        <v>43509</v>
      </c>
      <c r="D632" s="30">
        <v>0.33333333333333331</v>
      </c>
      <c r="E632" s="30">
        <v>0.625</v>
      </c>
      <c r="G632" t="s">
        <v>78</v>
      </c>
      <c r="H632" s="154"/>
      <c r="I632" s="15" t="s">
        <v>59</v>
      </c>
      <c r="M632" s="171"/>
      <c r="R632" t="s">
        <v>79</v>
      </c>
    </row>
    <row r="633" spans="1:18">
      <c r="A633" t="s">
        <v>77</v>
      </c>
      <c r="B633" s="2" t="str">
        <f>IF(Table1[[#This Row],[Fag]]&lt;&gt;"","Hold " &amp; Table1[[#This Row],[Dette er for hold '# (fx 1-8 eller 1)]] &amp; " " &amp; Table1[[#This Row],[Beskrivelse]],"")</f>
        <v>Hold 13-14 Klinik</v>
      </c>
      <c r="C633" s="35">
        <f>C632+1</f>
        <v>43510</v>
      </c>
      <c r="D633" s="30">
        <v>0.33333333333333331</v>
      </c>
      <c r="E633" s="30">
        <v>0.625</v>
      </c>
      <c r="G633" t="s">
        <v>78</v>
      </c>
      <c r="H633" s="155"/>
      <c r="I633" s="15" t="s">
        <v>59</v>
      </c>
      <c r="M633" s="171"/>
      <c r="R633" t="s">
        <v>79</v>
      </c>
    </row>
    <row r="634" spans="1:18" s="17" customFormat="1">
      <c r="A634" t="s">
        <v>77</v>
      </c>
      <c r="B634" s="18" t="str">
        <f>IF(Table1[[#This Row],[Fag]]&lt;&gt;"","Hold " &amp; Table1[[#This Row],[Dette er for hold '# (fx 1-8 eller 1)]] &amp; " " &amp; Table1[[#This Row],[Beskrivelse]],"")</f>
        <v>Hold 13-14 Klinik</v>
      </c>
      <c r="C634" s="40">
        <f>C633+1</f>
        <v>43511</v>
      </c>
      <c r="D634" s="34">
        <v>0.33333333333333331</v>
      </c>
      <c r="E634" s="34">
        <v>0.625</v>
      </c>
      <c r="G634" s="17" t="s">
        <v>78</v>
      </c>
      <c r="H634" s="140"/>
      <c r="I634" s="15" t="s">
        <v>59</v>
      </c>
      <c r="N634" s="147" t="s">
        <v>407</v>
      </c>
      <c r="O634" t="s">
        <v>240</v>
      </c>
      <c r="R634" s="17" t="s">
        <v>79</v>
      </c>
    </row>
    <row r="635" spans="1:18">
      <c r="A635" t="s">
        <v>77</v>
      </c>
      <c r="B635" s="2" t="str">
        <f>IF(Table1[[#This Row],[Fag]]&lt;&gt;"","Hold " &amp; Table1[[#This Row],[Dette er for hold '# (fx 1-8 eller 1)]] &amp; " " &amp; Table1[[#This Row],[Beskrivelse]],"")</f>
        <v>Hold 15-16 Klinik</v>
      </c>
      <c r="C635" s="35">
        <f>C634+3</f>
        <v>43514</v>
      </c>
      <c r="D635" s="30">
        <v>0.33333333333333331</v>
      </c>
      <c r="E635" s="30">
        <v>0.625</v>
      </c>
      <c r="G635" t="s">
        <v>78</v>
      </c>
      <c r="H635" s="155"/>
      <c r="I635" s="15" t="s">
        <v>60</v>
      </c>
      <c r="M635" s="171"/>
      <c r="R635" t="s">
        <v>79</v>
      </c>
    </row>
    <row r="636" spans="1:18" ht="14.25" customHeight="1">
      <c r="A636" t="s">
        <v>77</v>
      </c>
      <c r="B636" s="2" t="str">
        <f>IF(Table1[[#This Row],[Fag]]&lt;&gt;"","Hold " &amp; Table1[[#This Row],[Dette er for hold '# (fx 1-8 eller 1)]] &amp; " " &amp; Table1[[#This Row],[Beskrivelse]],"")</f>
        <v>Hold 15-16 Klinik</v>
      </c>
      <c r="C636" s="35">
        <f>C635+1</f>
        <v>43515</v>
      </c>
      <c r="D636" s="30">
        <v>0.33333333333333331</v>
      </c>
      <c r="E636" s="30">
        <v>0.625</v>
      </c>
      <c r="G636" t="s">
        <v>78</v>
      </c>
      <c r="H636" s="155"/>
      <c r="I636" s="15" t="s">
        <v>60</v>
      </c>
      <c r="M636" s="171"/>
      <c r="R636" t="s">
        <v>79</v>
      </c>
    </row>
    <row r="637" spans="1:18">
      <c r="A637" t="s">
        <v>77</v>
      </c>
      <c r="B637" s="2" t="str">
        <f>IF(Table1[[#This Row],[Fag]]&lt;&gt;"","Hold " &amp; Table1[[#This Row],[Dette er for hold '# (fx 1-8 eller 1)]] &amp; " " &amp; Table1[[#This Row],[Beskrivelse]],"")</f>
        <v>Hold 15-16 Klinik</v>
      </c>
      <c r="C637" s="35">
        <f>C636+1</f>
        <v>43516</v>
      </c>
      <c r="D637" s="30">
        <v>0.33333333333333331</v>
      </c>
      <c r="E637" s="30">
        <v>0.625</v>
      </c>
      <c r="G637" t="s">
        <v>78</v>
      </c>
      <c r="H637" s="155"/>
      <c r="I637" s="15" t="s">
        <v>60</v>
      </c>
      <c r="M637" s="171"/>
      <c r="R637" t="s">
        <v>79</v>
      </c>
    </row>
    <row r="638" spans="1:18">
      <c r="A638" t="s">
        <v>77</v>
      </c>
      <c r="B638" s="2" t="str">
        <f>IF(Table1[[#This Row],[Fag]]&lt;&gt;"","Hold " &amp; Table1[[#This Row],[Dette er for hold '# (fx 1-8 eller 1)]] &amp; " " &amp; Table1[[#This Row],[Beskrivelse]],"")</f>
        <v>Hold 15-16 Klinik</v>
      </c>
      <c r="C638" s="35">
        <f>C637+1</f>
        <v>43517</v>
      </c>
      <c r="D638" s="30">
        <v>0.33333333333333331</v>
      </c>
      <c r="E638" s="30">
        <v>0.625</v>
      </c>
      <c r="G638" t="s">
        <v>78</v>
      </c>
      <c r="H638" s="155"/>
      <c r="I638" s="15" t="s">
        <v>60</v>
      </c>
      <c r="M638" s="171"/>
      <c r="R638" t="s">
        <v>79</v>
      </c>
    </row>
    <row r="639" spans="1:18" s="17" customFormat="1">
      <c r="A639" t="s">
        <v>77</v>
      </c>
      <c r="B639" s="18" t="str">
        <f>IF(Table1[[#This Row],[Fag]]&lt;&gt;"","Hold " &amp; Table1[[#This Row],[Dette er for hold '# (fx 1-8 eller 1)]] &amp; " " &amp; Table1[[#This Row],[Beskrivelse]],"")</f>
        <v>Hold 15-16 Klinik</v>
      </c>
      <c r="C639" s="40">
        <f>C638+1</f>
        <v>43518</v>
      </c>
      <c r="D639" s="34">
        <v>0.33333333333333331</v>
      </c>
      <c r="E639" s="34">
        <v>0.625</v>
      </c>
      <c r="G639" s="17" t="s">
        <v>78</v>
      </c>
      <c r="H639" s="19"/>
      <c r="I639" s="15" t="s">
        <v>60</v>
      </c>
      <c r="N639" s="147" t="s">
        <v>407</v>
      </c>
      <c r="O639" t="s">
        <v>241</v>
      </c>
      <c r="R639" s="17" t="s">
        <v>79</v>
      </c>
    </row>
    <row r="640" spans="1:18" s="17" customFormat="1">
      <c r="A640"/>
      <c r="B640" s="18" t="str">
        <f>IF(Table1[[#This Row],[Fag]]&lt;&gt;"","Hold " &amp; Table1[[#This Row],[Dette er for hold '# (fx 1-8 eller 1)]] &amp; " " &amp; Table1[[#This Row],[Beskrivelse]],"")</f>
        <v/>
      </c>
      <c r="C640" s="40">
        <f>C639+3</f>
        <v>43521</v>
      </c>
      <c r="D640" s="34">
        <v>0.33333333333333331</v>
      </c>
      <c r="E640" s="34">
        <v>0.625</v>
      </c>
      <c r="G640" s="17" t="s">
        <v>78</v>
      </c>
      <c r="H640" s="19"/>
      <c r="I640" s="19"/>
      <c r="O640"/>
      <c r="R640" s="17" t="s">
        <v>79</v>
      </c>
    </row>
    <row r="641" spans="1:18">
      <c r="A641" t="s">
        <v>77</v>
      </c>
      <c r="B641" s="2" t="str">
        <f>IF(Table1[[#This Row],[Fag]]&lt;&gt;"","Hold " &amp; Table1[[#This Row],[Dette er for hold '# (fx 1-8 eller 1)]] &amp; " " &amp; Table1[[#This Row],[Beskrivelse]],"")</f>
        <v>Hold 9-10 Klinik</v>
      </c>
      <c r="C641" s="35">
        <f>C640+1</f>
        <v>43522</v>
      </c>
      <c r="D641" s="30">
        <v>0.33333333333333331</v>
      </c>
      <c r="E641" s="30">
        <v>0.625</v>
      </c>
      <c r="G641" t="s">
        <v>78</v>
      </c>
      <c r="H641" s="154"/>
      <c r="I641" s="15" t="s">
        <v>61</v>
      </c>
      <c r="M641" s="171"/>
      <c r="R641" t="s">
        <v>79</v>
      </c>
    </row>
    <row r="642" spans="1:18">
      <c r="A642" t="s">
        <v>77</v>
      </c>
      <c r="B642" s="2" t="str">
        <f>IF(Table1[[#This Row],[Fag]]&lt;&gt;"","Hold " &amp; Table1[[#This Row],[Dette er for hold '# (fx 1-8 eller 1)]] &amp; " " &amp; Table1[[#This Row],[Beskrivelse]],"")</f>
        <v>Hold 9-10 Klinik</v>
      </c>
      <c r="C642" s="35">
        <f>C641+1</f>
        <v>43523</v>
      </c>
      <c r="D642" s="30">
        <v>0.33333333333333331</v>
      </c>
      <c r="E642" s="30">
        <v>0.625</v>
      </c>
      <c r="G642" t="s">
        <v>78</v>
      </c>
      <c r="H642" s="154"/>
      <c r="I642" s="15" t="s">
        <v>61</v>
      </c>
      <c r="M642" s="171"/>
      <c r="R642" t="s">
        <v>79</v>
      </c>
    </row>
    <row r="643" spans="1:18">
      <c r="A643" t="s">
        <v>77</v>
      </c>
      <c r="B643" s="2" t="str">
        <f>IF(Table1[[#This Row],[Fag]]&lt;&gt;"","Hold " &amp; Table1[[#This Row],[Dette er for hold '# (fx 1-8 eller 1)]] &amp; " " &amp; Table1[[#This Row],[Beskrivelse]],"")</f>
        <v>Hold 9-10 Klinik</v>
      </c>
      <c r="C643" s="35">
        <f>C642+1</f>
        <v>43524</v>
      </c>
      <c r="D643" s="30">
        <v>0.33333333333333331</v>
      </c>
      <c r="E643" s="30">
        <v>0.625</v>
      </c>
      <c r="G643" t="s">
        <v>78</v>
      </c>
      <c r="H643" s="154"/>
      <c r="I643" s="15" t="s">
        <v>61</v>
      </c>
      <c r="M643" s="171"/>
      <c r="R643" t="s">
        <v>79</v>
      </c>
    </row>
    <row r="644" spans="1:18" s="17" customFormat="1" ht="14.25" customHeight="1">
      <c r="A644" t="s">
        <v>77</v>
      </c>
      <c r="B644" s="2" t="str">
        <f>IF(Table1[[#This Row],[Fag]]&lt;&gt;"","Hold " &amp; Table1[[#This Row],[Dette er for hold '# (fx 1-8 eller 1)]] &amp; " " &amp; Table1[[#This Row],[Beskrivelse]],"")</f>
        <v>Hold 9-10 Klinik</v>
      </c>
      <c r="C644" s="35">
        <f>C643+1</f>
        <v>43525</v>
      </c>
      <c r="D644" s="30">
        <v>0.33333333333333331</v>
      </c>
      <c r="E644" s="30">
        <v>0.625</v>
      </c>
      <c r="F644"/>
      <c r="G644" t="s">
        <v>78</v>
      </c>
      <c r="H644" s="19"/>
      <c r="I644" s="15" t="s">
        <v>61</v>
      </c>
      <c r="N644" s="147" t="s">
        <v>407</v>
      </c>
      <c r="O644" t="s">
        <v>208</v>
      </c>
    </row>
    <row r="645" spans="1:18" s="17" customFormat="1" ht="14.25" customHeight="1">
      <c r="B645" s="18"/>
      <c r="C645" s="123"/>
      <c r="D645" s="34"/>
      <c r="E645" s="34"/>
      <c r="F645" s="123"/>
      <c r="H645" s="19"/>
      <c r="I645" s="19"/>
      <c r="O645"/>
    </row>
    <row r="646" spans="1:18">
      <c r="A646" t="s">
        <v>77</v>
      </c>
      <c r="B646" s="2" t="str">
        <f>IF(Table1[[#This Row],[Fag]]&lt;&gt;"","Hold " &amp; Table1[[#This Row],[Dette er for hold '# (fx 1-8 eller 1)]] &amp; " " &amp; Table1[[#This Row],[Beskrivelse]],"")</f>
        <v>Hold 11-12 Klinik</v>
      </c>
      <c r="C646" s="35">
        <f>C643+4</f>
        <v>43528</v>
      </c>
      <c r="D646" s="30">
        <v>0.33333333333333331</v>
      </c>
      <c r="E646" s="30">
        <v>0.625</v>
      </c>
      <c r="G646" t="s">
        <v>78</v>
      </c>
      <c r="H646" s="154"/>
      <c r="I646" s="15" t="s">
        <v>63</v>
      </c>
      <c r="M646" s="171"/>
      <c r="R646" t="s">
        <v>79</v>
      </c>
    </row>
    <row r="647" spans="1:18">
      <c r="A647" t="s">
        <v>77</v>
      </c>
      <c r="B647" s="2" t="str">
        <f>IF(Table1[[#This Row],[Fag]]&lt;&gt;"","Hold " &amp; Table1[[#This Row],[Dette er for hold '# (fx 1-8 eller 1)]] &amp; " " &amp; Table1[[#This Row],[Beskrivelse]],"")</f>
        <v>Hold 11-12 Klinik</v>
      </c>
      <c r="C647" s="35">
        <f>C646+1</f>
        <v>43529</v>
      </c>
      <c r="D647" s="30">
        <v>0.33333333333333331</v>
      </c>
      <c r="E647" s="30">
        <v>0.625</v>
      </c>
      <c r="G647" t="s">
        <v>78</v>
      </c>
      <c r="H647" s="154"/>
      <c r="I647" s="15" t="s">
        <v>63</v>
      </c>
      <c r="M647" s="171"/>
      <c r="R647" t="s">
        <v>79</v>
      </c>
    </row>
    <row r="648" spans="1:18">
      <c r="A648" t="s">
        <v>77</v>
      </c>
      <c r="B648" s="2" t="str">
        <f>IF(Table1[[#This Row],[Fag]]&lt;&gt;"","Hold " &amp; Table1[[#This Row],[Dette er for hold '# (fx 1-8 eller 1)]] &amp; " " &amp; Table1[[#This Row],[Beskrivelse]],"")</f>
        <v>Hold 11-12 Klinik</v>
      </c>
      <c r="C648" s="35">
        <f>C647+1</f>
        <v>43530</v>
      </c>
      <c r="D648" s="30">
        <v>0.33333333333333331</v>
      </c>
      <c r="E648" s="30">
        <v>0.625</v>
      </c>
      <c r="G648" t="s">
        <v>78</v>
      </c>
      <c r="H648" s="154"/>
      <c r="I648" s="15" t="s">
        <v>63</v>
      </c>
      <c r="M648" s="171"/>
      <c r="N648" s="147" t="s">
        <v>305</v>
      </c>
      <c r="O648" t="s">
        <v>242</v>
      </c>
      <c r="R648" t="s">
        <v>79</v>
      </c>
    </row>
    <row r="649" spans="1:18">
      <c r="A649" t="s">
        <v>77</v>
      </c>
      <c r="B649" s="2" t="str">
        <f>IF(Table1[[#This Row],[Fag]]&lt;&gt;"","Hold " &amp; Table1[[#This Row],[Dette er for hold '# (fx 1-8 eller 1)]] &amp; " " &amp; Table1[[#This Row],[Beskrivelse]],"")</f>
        <v>Hold 11-12 Klinik</v>
      </c>
      <c r="C649" s="35">
        <f>C648+1</f>
        <v>43531</v>
      </c>
      <c r="D649" s="30">
        <v>0.33333333333333331</v>
      </c>
      <c r="E649" s="30">
        <v>0.625</v>
      </c>
      <c r="G649" t="s">
        <v>78</v>
      </c>
      <c r="H649" s="154"/>
      <c r="I649" s="15" t="s">
        <v>63</v>
      </c>
      <c r="M649" s="171"/>
      <c r="R649" t="s">
        <v>79</v>
      </c>
    </row>
    <row r="650" spans="1:18" s="17" customFormat="1">
      <c r="A650" t="s">
        <v>77</v>
      </c>
      <c r="B650" s="18" t="str">
        <f>IF(Table1[[#This Row],[Fag]]&lt;&gt;"","Hold " &amp; Table1[[#This Row],[Dette er for hold '# (fx 1-8 eller 1)]] &amp; " " &amp; Table1[[#This Row],[Beskrivelse]],"")</f>
        <v>Hold 11-12 Klinik</v>
      </c>
      <c r="C650" s="40">
        <f>C649+1</f>
        <v>43532</v>
      </c>
      <c r="D650" s="34">
        <v>0.33333333333333331</v>
      </c>
      <c r="E650" s="34">
        <v>0.625</v>
      </c>
      <c r="G650" s="17" t="s">
        <v>78</v>
      </c>
      <c r="H650" s="19"/>
      <c r="I650" s="15" t="s">
        <v>63</v>
      </c>
      <c r="N650" s="147" t="s">
        <v>407</v>
      </c>
      <c r="O650" t="s">
        <v>243</v>
      </c>
      <c r="R650" s="17" t="s">
        <v>79</v>
      </c>
    </row>
    <row r="651" spans="1:18">
      <c r="A651" t="s">
        <v>77</v>
      </c>
      <c r="B651" s="2" t="str">
        <f>IF(Table1[[#This Row],[Fag]]&lt;&gt;"","Hold " &amp; Table1[[#This Row],[Dette er for hold '# (fx 1-8 eller 1)]] &amp; " " &amp; Table1[[#This Row],[Beskrivelse]],"")</f>
        <v>Hold 9-10 Klinik</v>
      </c>
      <c r="C651" s="35">
        <f>C650+3</f>
        <v>43535</v>
      </c>
      <c r="D651" s="30">
        <v>0.33333333333333331</v>
      </c>
      <c r="E651" s="30">
        <v>0.625</v>
      </c>
      <c r="G651" t="s">
        <v>78</v>
      </c>
      <c r="H651" s="154"/>
      <c r="I651" s="15" t="s">
        <v>61</v>
      </c>
      <c r="M651" s="171"/>
      <c r="R651" t="s">
        <v>79</v>
      </c>
    </row>
    <row r="652" spans="1:18">
      <c r="A652" t="s">
        <v>77</v>
      </c>
      <c r="B652" s="2" t="str">
        <f>IF(Table1[[#This Row],[Fag]]&lt;&gt;"","Hold " &amp; Table1[[#This Row],[Dette er for hold '# (fx 1-8 eller 1)]] &amp; " " &amp; Table1[[#This Row],[Beskrivelse]],"")</f>
        <v>Hold 9-10 Klinik</v>
      </c>
      <c r="C652" s="35">
        <f>C651+1</f>
        <v>43536</v>
      </c>
      <c r="D652" s="30">
        <v>0.33333333333333331</v>
      </c>
      <c r="E652" s="30">
        <v>0.625</v>
      </c>
      <c r="G652" t="s">
        <v>78</v>
      </c>
      <c r="H652" s="154"/>
      <c r="I652" s="15" t="s">
        <v>61</v>
      </c>
      <c r="M652" s="171"/>
      <c r="R652" t="s">
        <v>79</v>
      </c>
    </row>
    <row r="653" spans="1:18">
      <c r="A653" t="s">
        <v>77</v>
      </c>
      <c r="B653" s="2" t="str">
        <f>IF(Table1[[#This Row],[Fag]]&lt;&gt;"","Hold " &amp; Table1[[#This Row],[Dette er for hold '# (fx 1-8 eller 1)]] &amp; " " &amp; Table1[[#This Row],[Beskrivelse]],"")</f>
        <v>Hold 9-10 Klinik</v>
      </c>
      <c r="C653" s="35">
        <f>C652+1</f>
        <v>43537</v>
      </c>
      <c r="D653" s="30">
        <v>0.33333333333333331</v>
      </c>
      <c r="E653" s="30">
        <v>0.625</v>
      </c>
      <c r="G653" t="s">
        <v>78</v>
      </c>
      <c r="H653" s="154"/>
      <c r="I653" s="15" t="s">
        <v>61</v>
      </c>
      <c r="M653" s="171"/>
      <c r="R653" t="s">
        <v>79</v>
      </c>
    </row>
    <row r="654" spans="1:18">
      <c r="A654" t="s">
        <v>77</v>
      </c>
      <c r="B654" s="2" t="str">
        <f>IF(Table1[[#This Row],[Fag]]&lt;&gt;"","Hold " &amp; Table1[[#This Row],[Dette er for hold '# (fx 1-8 eller 1)]] &amp; " " &amp; Table1[[#This Row],[Beskrivelse]],"")</f>
        <v>Hold 9-10 Klinik</v>
      </c>
      <c r="C654" s="35">
        <f>C653+1</f>
        <v>43538</v>
      </c>
      <c r="D654" s="30">
        <v>0.33333333333333331</v>
      </c>
      <c r="E654" s="30">
        <v>0.625</v>
      </c>
      <c r="G654" t="s">
        <v>78</v>
      </c>
      <c r="H654" s="154"/>
      <c r="I654" s="15" t="s">
        <v>61</v>
      </c>
      <c r="M654" s="171"/>
      <c r="R654" t="s">
        <v>79</v>
      </c>
    </row>
    <row r="655" spans="1:18" s="17" customFormat="1">
      <c r="A655" t="s">
        <v>77</v>
      </c>
      <c r="B655" s="18" t="str">
        <f>IF(Table1[[#This Row],[Fag]]&lt;&gt;"","Hold " &amp; Table1[[#This Row],[Dette er for hold '# (fx 1-8 eller 1)]] &amp; " " &amp; Table1[[#This Row],[Beskrivelse]],"")</f>
        <v>Hold 9-10 Klinik</v>
      </c>
      <c r="C655" s="40">
        <f>C654+1</f>
        <v>43539</v>
      </c>
      <c r="D655" s="34">
        <v>0.33333333333333331</v>
      </c>
      <c r="E655" s="34">
        <v>0.625</v>
      </c>
      <c r="G655" s="17" t="s">
        <v>78</v>
      </c>
      <c r="H655" s="19"/>
      <c r="I655" s="19" t="s">
        <v>61</v>
      </c>
      <c r="N655" s="147" t="s">
        <v>407</v>
      </c>
      <c r="O655" t="s">
        <v>425</v>
      </c>
      <c r="R655" s="17" t="s">
        <v>79</v>
      </c>
    </row>
    <row r="656" spans="1:18" ht="14.25" customHeight="1">
      <c r="A656" t="s">
        <v>77</v>
      </c>
      <c r="B656" s="2" t="str">
        <f>IF(Table1[[#This Row],[Fag]]&lt;&gt;"","Hold " &amp; Table1[[#This Row],[Dette er for hold '# (fx 1-8 eller 1)]] &amp; " " &amp; Table1[[#This Row],[Beskrivelse]],"")</f>
        <v>Hold 11-12 Klinik</v>
      </c>
      <c r="C656" s="35">
        <f>C655+3</f>
        <v>43542</v>
      </c>
      <c r="D656" s="30">
        <v>0.33333333333333331</v>
      </c>
      <c r="E656" s="30">
        <v>0.625</v>
      </c>
      <c r="G656" t="s">
        <v>78</v>
      </c>
      <c r="H656" s="154"/>
      <c r="I656" s="15" t="s">
        <v>63</v>
      </c>
      <c r="M656" s="171"/>
      <c r="R656" t="s">
        <v>79</v>
      </c>
    </row>
    <row r="657" spans="1:18">
      <c r="A657" t="s">
        <v>77</v>
      </c>
      <c r="B657" s="2" t="str">
        <f>IF(Table1[[#This Row],[Fag]]&lt;&gt;"","Hold " &amp; Table1[[#This Row],[Dette er for hold '# (fx 1-8 eller 1)]] &amp; " " &amp; Table1[[#This Row],[Beskrivelse]],"")</f>
        <v>Hold 11-12 Klinik</v>
      </c>
      <c r="C657" s="35">
        <f>C656+1</f>
        <v>43543</v>
      </c>
      <c r="D657" s="30">
        <v>0.33333333333333331</v>
      </c>
      <c r="E657" s="30">
        <v>0.625</v>
      </c>
      <c r="G657" t="s">
        <v>78</v>
      </c>
      <c r="H657" s="154"/>
      <c r="I657" s="15" t="s">
        <v>63</v>
      </c>
      <c r="M657" s="171"/>
      <c r="R657" t="s">
        <v>79</v>
      </c>
    </row>
    <row r="658" spans="1:18">
      <c r="A658" t="s">
        <v>77</v>
      </c>
      <c r="B658" s="2" t="str">
        <f>IF(Table1[[#This Row],[Fag]]&lt;&gt;"","Hold " &amp; Table1[[#This Row],[Dette er for hold '# (fx 1-8 eller 1)]] &amp; " " &amp; Table1[[#This Row],[Beskrivelse]],"")</f>
        <v>Hold 11-12 Klinik</v>
      </c>
      <c r="C658" s="35">
        <f>C657+1</f>
        <v>43544</v>
      </c>
      <c r="D658" s="30">
        <v>0.33333333333333331</v>
      </c>
      <c r="E658" s="30">
        <v>0.625</v>
      </c>
      <c r="G658" t="s">
        <v>78</v>
      </c>
      <c r="H658" s="154"/>
      <c r="I658" s="15" t="s">
        <v>63</v>
      </c>
      <c r="M658" s="171"/>
      <c r="R658" t="s">
        <v>79</v>
      </c>
    </row>
    <row r="659" spans="1:18">
      <c r="A659" t="s">
        <v>77</v>
      </c>
      <c r="B659" s="2" t="str">
        <f>IF(Table1[[#This Row],[Fag]]&lt;&gt;"","Hold " &amp; Table1[[#This Row],[Dette er for hold '# (fx 1-8 eller 1)]] &amp; " " &amp; Table1[[#This Row],[Beskrivelse]],"")</f>
        <v>Hold 11-12 Klinik</v>
      </c>
      <c r="C659" s="35">
        <f>C658+1</f>
        <v>43545</v>
      </c>
      <c r="D659" s="30">
        <v>0.33333333333333331</v>
      </c>
      <c r="E659" s="30">
        <v>0.625</v>
      </c>
      <c r="G659" t="s">
        <v>78</v>
      </c>
      <c r="H659" s="154"/>
      <c r="I659" s="15" t="s">
        <v>63</v>
      </c>
      <c r="M659" s="171"/>
      <c r="R659" t="s">
        <v>79</v>
      </c>
    </row>
    <row r="660" spans="1:18" s="17" customFormat="1">
      <c r="A660"/>
      <c r="B660" s="2"/>
      <c r="C660" s="35"/>
      <c r="D660" s="34"/>
      <c r="E660" s="34"/>
      <c r="F660" s="123"/>
      <c r="H660" s="19"/>
      <c r="I660" s="19"/>
      <c r="O660"/>
    </row>
    <row r="661" spans="1:18" s="17" customFormat="1">
      <c r="A661" s="17" t="s">
        <v>77</v>
      </c>
      <c r="B661" s="18" t="str">
        <f>IF(Table1[[#This Row],[Fag]]&lt;&gt;"","Hold " &amp; Table1[[#This Row],[Dette er for hold '# (fx 1-8 eller 1)]] &amp; " " &amp; Table1[[#This Row],[Beskrivelse]],"")</f>
        <v>Hold 11-12 Klinik</v>
      </c>
      <c r="C661" s="40">
        <f>C659+1</f>
        <v>43546</v>
      </c>
      <c r="D661" s="34">
        <v>0.33333333333333331</v>
      </c>
      <c r="E661" s="34">
        <v>0.625</v>
      </c>
      <c r="G661" s="17" t="s">
        <v>78</v>
      </c>
      <c r="H661" s="19"/>
      <c r="I661" s="15" t="s">
        <v>63</v>
      </c>
      <c r="N661" s="147" t="s">
        <v>407</v>
      </c>
      <c r="O661" t="s">
        <v>246</v>
      </c>
      <c r="R661" s="17" t="s">
        <v>79</v>
      </c>
    </row>
    <row r="662" spans="1:18">
      <c r="A662" t="s">
        <v>77</v>
      </c>
      <c r="B662" s="2" t="str">
        <f>IF(Table1[[#This Row],[Fag]]&lt;&gt;"","Hold " &amp; Table1[[#This Row],[Dette er for hold '# (fx 1-8 eller 1)]] &amp; " " &amp; Table1[[#This Row],[Beskrivelse]],"")</f>
        <v>Hold 5-6 Klinik</v>
      </c>
      <c r="C662" s="35">
        <f>C661+4</f>
        <v>43550</v>
      </c>
      <c r="D662" s="30">
        <v>0.33333333333333331</v>
      </c>
      <c r="E662" s="30">
        <v>0.625</v>
      </c>
      <c r="G662" t="s">
        <v>78</v>
      </c>
      <c r="H662" s="154"/>
      <c r="I662" s="15" t="s">
        <v>54</v>
      </c>
      <c r="M662" s="171"/>
      <c r="R662" t="s">
        <v>79</v>
      </c>
    </row>
    <row r="663" spans="1:18">
      <c r="A663" t="s">
        <v>77</v>
      </c>
      <c r="B663" s="2" t="str">
        <f>IF(Table1[[#This Row],[Fag]]&lt;&gt;"","Hold " &amp; Table1[[#This Row],[Dette er for hold '# (fx 1-8 eller 1)]] &amp; " " &amp; Table1[[#This Row],[Beskrivelse]],"")</f>
        <v>Hold 5-6 Klinik</v>
      </c>
      <c r="C663" s="35">
        <f>C662+1</f>
        <v>43551</v>
      </c>
      <c r="D663" s="30">
        <v>0.33333333333333331</v>
      </c>
      <c r="E663" s="30">
        <v>0.625</v>
      </c>
      <c r="G663" t="s">
        <v>78</v>
      </c>
      <c r="H663" s="154"/>
      <c r="I663" s="15" t="s">
        <v>54</v>
      </c>
      <c r="M663" s="171"/>
      <c r="R663" t="s">
        <v>79</v>
      </c>
    </row>
    <row r="664" spans="1:18">
      <c r="A664" t="s">
        <v>77</v>
      </c>
      <c r="B664" s="2" t="str">
        <f>IF(Table1[[#This Row],[Fag]]&lt;&gt;"","Hold " &amp; Table1[[#This Row],[Dette er for hold '# (fx 1-8 eller 1)]] &amp; " " &amp; Table1[[#This Row],[Beskrivelse]],"")</f>
        <v>Hold 5-6 Klinik</v>
      </c>
      <c r="C664" s="35">
        <f>C663+1</f>
        <v>43552</v>
      </c>
      <c r="D664" s="30">
        <v>0.33333333333333331</v>
      </c>
      <c r="E664" s="30">
        <v>0.625</v>
      </c>
      <c r="G664" t="s">
        <v>78</v>
      </c>
      <c r="H664" s="154"/>
      <c r="I664" s="15" t="s">
        <v>54</v>
      </c>
      <c r="M664" s="171"/>
      <c r="R664" t="s">
        <v>79</v>
      </c>
    </row>
    <row r="665" spans="1:18" s="17" customFormat="1">
      <c r="A665" t="s">
        <v>77</v>
      </c>
      <c r="B665" s="2" t="str">
        <f>IF(Table1[[#This Row],[Fag]]&lt;&gt;"","Hold " &amp; Table1[[#This Row],[Dette er for hold '# (fx 1-8 eller 1)]] &amp; " " &amp; Table1[[#This Row],[Beskrivelse]],"")</f>
        <v>Hold 5-6 Klinik</v>
      </c>
      <c r="C665" s="35">
        <f>C664+1</f>
        <v>43553</v>
      </c>
      <c r="D665" s="30">
        <v>0.33333333333333331</v>
      </c>
      <c r="E665" s="30">
        <v>0.625</v>
      </c>
      <c r="G665" t="s">
        <v>78</v>
      </c>
      <c r="H665" s="19"/>
      <c r="I665" s="15" t="s">
        <v>54</v>
      </c>
      <c r="O665"/>
      <c r="R665" s="17" t="s">
        <v>79</v>
      </c>
    </row>
    <row r="666" spans="1:18">
      <c r="A666" t="s">
        <v>77</v>
      </c>
      <c r="B666" s="2" t="str">
        <f>IF(Table1[[#This Row],[Fag]]&lt;&gt;"","Hold " &amp; Table1[[#This Row],[Dette er for hold '# (fx 1-8 eller 1)]] &amp; " " &amp; Table1[[#This Row],[Beskrivelse]],"")</f>
        <v>Hold 7-8 Klinik</v>
      </c>
      <c r="C666" s="35">
        <f>C664+4</f>
        <v>43556</v>
      </c>
      <c r="D666" s="30">
        <v>0.33333333333333331</v>
      </c>
      <c r="E666" s="30">
        <v>0.625</v>
      </c>
      <c r="G666" t="s">
        <v>78</v>
      </c>
      <c r="H666" s="154"/>
      <c r="I666" s="15" t="s">
        <v>56</v>
      </c>
      <c r="M666" s="171"/>
      <c r="R666" t="s">
        <v>79</v>
      </c>
    </row>
    <row r="667" spans="1:18">
      <c r="A667" t="s">
        <v>77</v>
      </c>
      <c r="B667" s="2" t="str">
        <f>IF(Table1[[#This Row],[Fag]]&lt;&gt;"","Hold " &amp; Table1[[#This Row],[Dette er for hold '# (fx 1-8 eller 1)]] &amp; " " &amp; Table1[[#This Row],[Beskrivelse]],"")</f>
        <v>Hold 7-8 Klinik</v>
      </c>
      <c r="C667" s="35">
        <f>C666+1</f>
        <v>43557</v>
      </c>
      <c r="D667" s="30">
        <v>0.33333333333333331</v>
      </c>
      <c r="E667" s="30">
        <v>0.625</v>
      </c>
      <c r="G667" t="s">
        <v>78</v>
      </c>
      <c r="H667" s="154"/>
      <c r="I667" s="15" t="s">
        <v>56</v>
      </c>
      <c r="M667" s="171"/>
      <c r="R667" t="s">
        <v>79</v>
      </c>
    </row>
    <row r="668" spans="1:18">
      <c r="A668" t="s">
        <v>77</v>
      </c>
      <c r="B668" s="2" t="str">
        <f>IF(Table1[[#This Row],[Fag]]&lt;&gt;"","Hold " &amp; Table1[[#This Row],[Dette er for hold '# (fx 1-8 eller 1)]] &amp; " " &amp; Table1[[#This Row],[Beskrivelse]],"")</f>
        <v>Hold 7-8 Klinik</v>
      </c>
      <c r="C668" s="35">
        <f>C667+1</f>
        <v>43558</v>
      </c>
      <c r="D668" s="30">
        <v>0.33333333333333331</v>
      </c>
      <c r="E668" s="30">
        <v>0.625</v>
      </c>
      <c r="G668" t="s">
        <v>78</v>
      </c>
      <c r="H668" s="154"/>
      <c r="I668" s="15" t="s">
        <v>56</v>
      </c>
      <c r="M668" s="171"/>
      <c r="N668" s="147" t="s">
        <v>305</v>
      </c>
      <c r="O668" t="s">
        <v>247</v>
      </c>
      <c r="R668" t="s">
        <v>79</v>
      </c>
    </row>
    <row r="669" spans="1:18">
      <c r="A669" t="s">
        <v>77</v>
      </c>
      <c r="B669" s="2" t="str">
        <f>IF(Table1[[#This Row],[Fag]]&lt;&gt;"","Hold " &amp; Table1[[#This Row],[Dette er for hold '# (fx 1-8 eller 1)]] &amp; " " &amp; Table1[[#This Row],[Beskrivelse]],"")</f>
        <v>Hold 7-8 Klinik</v>
      </c>
      <c r="C669" s="35">
        <f>C668+1</f>
        <v>43559</v>
      </c>
      <c r="D669" s="30">
        <v>0.33333333333333331</v>
      </c>
      <c r="E669" s="30">
        <v>0.625</v>
      </c>
      <c r="G669" t="s">
        <v>78</v>
      </c>
      <c r="H669" s="154"/>
      <c r="I669" s="15" t="s">
        <v>56</v>
      </c>
      <c r="M669" s="171"/>
      <c r="R669" t="s">
        <v>79</v>
      </c>
    </row>
    <row r="670" spans="1:18" s="17" customFormat="1">
      <c r="A670" t="s">
        <v>77</v>
      </c>
      <c r="B670" s="2" t="str">
        <f>IF(Table1[[#This Row],[Fag]]&lt;&gt;"","Hold " &amp; Table1[[#This Row],[Dette er for hold '# (fx 1-8 eller 1)]] &amp; " " &amp; Table1[[#This Row],[Beskrivelse]],"")</f>
        <v>Hold 7-8 Klinik</v>
      </c>
      <c r="C670" s="40">
        <f>C669+1</f>
        <v>43560</v>
      </c>
      <c r="D670" s="34">
        <v>0.33333333333333331</v>
      </c>
      <c r="E670" s="34">
        <v>0.625</v>
      </c>
      <c r="G670" s="17" t="s">
        <v>78</v>
      </c>
      <c r="H670" s="19"/>
      <c r="I670" s="15" t="s">
        <v>56</v>
      </c>
      <c r="N670" s="147" t="s">
        <v>407</v>
      </c>
      <c r="O670" t="s">
        <v>426</v>
      </c>
      <c r="R670" s="17" t="s">
        <v>79</v>
      </c>
    </row>
    <row r="671" spans="1:18">
      <c r="A671" t="s">
        <v>77</v>
      </c>
      <c r="B671" s="2" t="str">
        <f>IF(Table1[[#This Row],[Fag]]&lt;&gt;"","Hold " &amp; Table1[[#This Row],[Dette er for hold '# (fx 1-8 eller 1)]] &amp; " " &amp; Table1[[#This Row],[Beskrivelse]],"")</f>
        <v>Hold 5-6 Klinik</v>
      </c>
      <c r="C671" s="35">
        <f>C670+3</f>
        <v>43563</v>
      </c>
      <c r="D671" s="30">
        <v>0.33333333333333331</v>
      </c>
      <c r="E671" s="30">
        <v>0.625</v>
      </c>
      <c r="G671" t="s">
        <v>78</v>
      </c>
      <c r="H671" s="154"/>
      <c r="I671" s="15" t="s">
        <v>54</v>
      </c>
      <c r="M671" s="171"/>
      <c r="R671" t="s">
        <v>79</v>
      </c>
    </row>
    <row r="672" spans="1:18">
      <c r="A672" t="s">
        <v>77</v>
      </c>
      <c r="B672" s="2" t="str">
        <f>IF(Table1[[#This Row],[Fag]]&lt;&gt;"","Hold " &amp; Table1[[#This Row],[Dette er for hold '# (fx 1-8 eller 1)]] &amp; " " &amp; Table1[[#This Row],[Beskrivelse]],"")</f>
        <v>Hold 5-6 Klinik</v>
      </c>
      <c r="C672" s="35">
        <f>C671+1</f>
        <v>43564</v>
      </c>
      <c r="D672" s="30">
        <v>0.33333333333333331</v>
      </c>
      <c r="E672" s="30">
        <v>0.625</v>
      </c>
      <c r="G672" t="s">
        <v>78</v>
      </c>
      <c r="H672" s="154"/>
      <c r="I672" s="15" t="s">
        <v>54</v>
      </c>
      <c r="M672" s="171"/>
      <c r="R672" t="s">
        <v>79</v>
      </c>
    </row>
    <row r="673" spans="1:19">
      <c r="A673" t="s">
        <v>77</v>
      </c>
      <c r="B673" s="2" t="str">
        <f>IF(Table1[[#This Row],[Fag]]&lt;&gt;"","Hold " &amp; Table1[[#This Row],[Dette er for hold '# (fx 1-8 eller 1)]] &amp; " " &amp; Table1[[#This Row],[Beskrivelse]],"")</f>
        <v>Hold 5-6 Klinik</v>
      </c>
      <c r="C673" s="35">
        <f>C672+1</f>
        <v>43565</v>
      </c>
      <c r="D673" s="30">
        <v>0.33333333333333331</v>
      </c>
      <c r="E673" s="30">
        <v>0.625</v>
      </c>
      <c r="G673" t="s">
        <v>78</v>
      </c>
      <c r="H673" s="154"/>
      <c r="I673" s="15" t="s">
        <v>54</v>
      </c>
      <c r="M673" s="171"/>
      <c r="R673" t="s">
        <v>79</v>
      </c>
    </row>
    <row r="674" spans="1:19">
      <c r="A674" t="s">
        <v>77</v>
      </c>
      <c r="B674" s="2" t="str">
        <f>IF(Table1[[#This Row],[Fag]]&lt;&gt;"","Hold " &amp; Table1[[#This Row],[Dette er for hold '# (fx 1-8 eller 1)]] &amp; " " &amp; Table1[[#This Row],[Beskrivelse]],"")</f>
        <v>Hold 5-6 Klinik</v>
      </c>
      <c r="C674" s="35">
        <f>C673+1</f>
        <v>43566</v>
      </c>
      <c r="D674" s="30">
        <v>0.33333333333333331</v>
      </c>
      <c r="E674" s="30">
        <v>0.625</v>
      </c>
      <c r="G674" t="s">
        <v>78</v>
      </c>
      <c r="H674" s="154"/>
      <c r="I674" s="15" t="s">
        <v>54</v>
      </c>
      <c r="M674" s="171"/>
      <c r="R674" t="s">
        <v>79</v>
      </c>
    </row>
    <row r="675" spans="1:19" s="17" customFormat="1">
      <c r="A675" t="s">
        <v>77</v>
      </c>
      <c r="B675" s="18" t="str">
        <f>IF(Table1[[#This Row],[Fag]]&lt;&gt;"","Hold " &amp; Table1[[#This Row],[Dette er for hold '# (fx 1-8 eller 1)]] &amp; " " &amp; Table1[[#This Row],[Beskrivelse]],"")</f>
        <v>Hold 5-6 Klinik</v>
      </c>
      <c r="C675" s="40">
        <f>C674+1</f>
        <v>43567</v>
      </c>
      <c r="D675" s="34">
        <v>0.33333333333333331</v>
      </c>
      <c r="E675" s="34">
        <v>0.625</v>
      </c>
      <c r="G675" s="17" t="s">
        <v>78</v>
      </c>
      <c r="H675" s="19"/>
      <c r="I675" s="15" t="s">
        <v>54</v>
      </c>
      <c r="N675" s="147" t="s">
        <v>407</v>
      </c>
      <c r="O675" t="s">
        <v>384</v>
      </c>
      <c r="R675" s="17" t="s">
        <v>79</v>
      </c>
    </row>
    <row r="676" spans="1:19">
      <c r="A676" t="s">
        <v>77</v>
      </c>
      <c r="B676" s="2" t="str">
        <f>IF(Table1[[#This Row],[Fag]]&lt;&gt;"","Hold " &amp; Table1[[#This Row],[Dette er for hold '# (fx 1-8 eller 1)]] &amp; " " &amp; Table1[[#This Row],[Beskrivelse]],"")</f>
        <v>Hold 7-8 Klinik - Påskeferie!</v>
      </c>
      <c r="C676" s="35">
        <f>C675+4</f>
        <v>43571</v>
      </c>
      <c r="D676" s="30">
        <v>0.33333333333333331</v>
      </c>
      <c r="E676" s="30">
        <v>0.625</v>
      </c>
      <c r="G676" s="43" t="s">
        <v>217</v>
      </c>
      <c r="H676" s="154"/>
      <c r="I676" s="15" t="s">
        <v>56</v>
      </c>
      <c r="M676" s="171"/>
      <c r="R676" t="s">
        <v>79</v>
      </c>
      <c r="S676" s="233" t="s">
        <v>216</v>
      </c>
    </row>
    <row r="677" spans="1:19">
      <c r="A677" t="s">
        <v>77</v>
      </c>
      <c r="B677" s="2" t="str">
        <f>IF(Table1[[#This Row],[Fag]]&lt;&gt;"","Hold " &amp; Table1[[#This Row],[Dette er for hold '# (fx 1-8 eller 1)]] &amp; " " &amp; Table1[[#This Row],[Beskrivelse]],"")</f>
        <v>Hold 7-8 Klinik - Påskeferie!</v>
      </c>
      <c r="C677" s="35">
        <f>C676+1</f>
        <v>43572</v>
      </c>
      <c r="D677" s="30">
        <v>0.33333333333333331</v>
      </c>
      <c r="E677" s="30">
        <v>0.625</v>
      </c>
      <c r="G677" s="43" t="s">
        <v>217</v>
      </c>
      <c r="H677" s="154"/>
      <c r="I677" s="15" t="s">
        <v>56</v>
      </c>
      <c r="M677" s="171"/>
      <c r="R677" t="s">
        <v>79</v>
      </c>
      <c r="S677" s="233"/>
    </row>
    <row r="678" spans="1:19">
      <c r="A678" t="s">
        <v>77</v>
      </c>
      <c r="B678" s="2" t="str">
        <f>IF(Table1[[#This Row],[Fag]]&lt;&gt;"","Hold " &amp; Table1[[#This Row],[Dette er for hold '# (fx 1-8 eller 1)]] &amp; " " &amp; Table1[[#This Row],[Beskrivelse]],"")</f>
        <v>Hold 7-8 Klinik - Påskeferie!</v>
      </c>
      <c r="C678" s="35">
        <f>C677+1</f>
        <v>43573</v>
      </c>
      <c r="D678" s="30">
        <v>0.33333333333333331</v>
      </c>
      <c r="E678" s="30">
        <v>0.625</v>
      </c>
      <c r="G678" s="43" t="s">
        <v>217</v>
      </c>
      <c r="H678" s="154"/>
      <c r="I678" s="15" t="s">
        <v>56</v>
      </c>
      <c r="M678" s="171"/>
      <c r="N678" s="147" t="s">
        <v>218</v>
      </c>
      <c r="O678" t="s">
        <v>265</v>
      </c>
      <c r="R678" t="s">
        <v>79</v>
      </c>
      <c r="S678" s="233"/>
    </row>
    <row r="679" spans="1:19">
      <c r="A679" t="s">
        <v>77</v>
      </c>
      <c r="B679" s="2" t="str">
        <f>IF(Table1[[#This Row],[Fag]]&lt;&gt;"","Hold " &amp; Table1[[#This Row],[Dette er for hold '# (fx 1-8 eller 1)]] &amp; " " &amp; Table1[[#This Row],[Beskrivelse]],"")</f>
        <v>Hold 7-8 Klinik - Påskeferie!</v>
      </c>
      <c r="C679" s="35">
        <f>C678+1</f>
        <v>43574</v>
      </c>
      <c r="D679" s="30">
        <v>0.33333333333333331</v>
      </c>
      <c r="E679" s="30">
        <v>0.625</v>
      </c>
      <c r="G679" s="43" t="s">
        <v>217</v>
      </c>
      <c r="H679" s="154"/>
      <c r="I679" s="15" t="s">
        <v>56</v>
      </c>
      <c r="M679" s="171"/>
      <c r="N679" s="147" t="s">
        <v>212</v>
      </c>
      <c r="O679" t="s">
        <v>266</v>
      </c>
      <c r="R679" t="s">
        <v>79</v>
      </c>
      <c r="S679" s="233"/>
    </row>
    <row r="680" spans="1:19">
      <c r="C680" s="115"/>
      <c r="D680" s="30"/>
      <c r="E680" s="30"/>
      <c r="F680" s="115"/>
      <c r="H680" s="154"/>
      <c r="M680" s="171"/>
      <c r="N680" s="17"/>
      <c r="S680" s="233"/>
    </row>
    <row r="681" spans="1:19">
      <c r="A681" t="s">
        <v>77</v>
      </c>
      <c r="B681" s="2" t="str">
        <f>IF(Table1[[#This Row],[Fag]]&lt;&gt;"","Hold " &amp; Table1[[#This Row],[Dette er for hold '# (fx 1-8 eller 1)]] &amp; " " &amp; Table1[[#This Row],[Beskrivelse]],"")</f>
        <v>Hold 7-8 Klinik</v>
      </c>
      <c r="C681" s="35">
        <f>IF(Table1[[#This Row],[Navn]]&lt;&gt;"",DATE($T$7, 1, -2) - WEEKDAY(DATE($T$7, 1, 3)) +Table1[[#This Row],[Kal uge]]* 7+Table1[[#This Row],[Uge dag]]-1,"")</f>
        <v>43578</v>
      </c>
      <c r="D681" s="30">
        <v>0.33333333333333331</v>
      </c>
      <c r="E681" s="30">
        <v>0.625</v>
      </c>
      <c r="G681" t="s">
        <v>78</v>
      </c>
      <c r="H681" s="154"/>
      <c r="I681" s="15" t="s">
        <v>56</v>
      </c>
      <c r="M681" s="171"/>
      <c r="N681" s="17"/>
      <c r="P681">
        <v>17</v>
      </c>
      <c r="R681">
        <v>2</v>
      </c>
      <c r="S681" s="233"/>
    </row>
    <row r="682" spans="1:19">
      <c r="A682" t="s">
        <v>77</v>
      </c>
      <c r="B682" s="2" t="str">
        <f>IF(Table1[[#This Row],[Fag]]&lt;&gt;"","Hold " &amp; Table1[[#This Row],[Dette er for hold '# (fx 1-8 eller 1)]] &amp; " " &amp; Table1[[#This Row],[Beskrivelse]],"")</f>
        <v>Hold 7-8 Klinik</v>
      </c>
      <c r="C682" s="35">
        <f>C681+1</f>
        <v>43579</v>
      </c>
      <c r="D682" s="30">
        <v>0.33333333333333331</v>
      </c>
      <c r="E682" s="30">
        <v>0.625</v>
      </c>
      <c r="G682" t="s">
        <v>78</v>
      </c>
      <c r="H682" s="154"/>
      <c r="I682" s="15" t="s">
        <v>56</v>
      </c>
      <c r="M682" s="171"/>
      <c r="N682" s="17"/>
      <c r="S682" s="233"/>
    </row>
    <row r="683" spans="1:19">
      <c r="A683" t="s">
        <v>77</v>
      </c>
      <c r="B683" s="2" t="str">
        <f>IF(Table1[[#This Row],[Fag]]&lt;&gt;"","Hold " &amp; Table1[[#This Row],[Dette er for hold '# (fx 1-8 eller 1)]] &amp; " " &amp; Table1[[#This Row],[Beskrivelse]],"")</f>
        <v>Hold 7-8 Klinik</v>
      </c>
      <c r="C683" s="35">
        <f>C682+1</f>
        <v>43580</v>
      </c>
      <c r="D683" s="30">
        <v>0.33333333333333331</v>
      </c>
      <c r="E683" s="30">
        <v>0.625</v>
      </c>
      <c r="G683" t="s">
        <v>78</v>
      </c>
      <c r="H683" s="154"/>
      <c r="I683" s="15" t="s">
        <v>56</v>
      </c>
      <c r="M683" s="171"/>
      <c r="S683" s="233"/>
    </row>
    <row r="684" spans="1:19">
      <c r="A684" t="s">
        <v>77</v>
      </c>
      <c r="B684" s="2" t="str">
        <f>IF(Table1[[#This Row],[Fag]]&lt;&gt;"","Hold " &amp; Table1[[#This Row],[Dette er for hold '# (fx 1-8 eller 1)]] &amp; " " &amp; Table1[[#This Row],[Beskrivelse]],"")</f>
        <v>Hold 7-8 Klinik</v>
      </c>
      <c r="C684" s="35">
        <f>C683+1</f>
        <v>43581</v>
      </c>
      <c r="D684" s="30">
        <v>0.33333333333333331</v>
      </c>
      <c r="E684" s="30">
        <v>0.625</v>
      </c>
      <c r="G684" t="s">
        <v>78</v>
      </c>
      <c r="H684" s="154"/>
      <c r="I684" s="15" t="s">
        <v>56</v>
      </c>
      <c r="M684" s="171"/>
      <c r="S684" s="233"/>
    </row>
    <row r="685" spans="1:19">
      <c r="A685" s="227"/>
      <c r="B685" s="228"/>
      <c r="C685" s="230"/>
      <c r="D685" s="229"/>
      <c r="E685" s="30"/>
      <c r="F685" s="115"/>
      <c r="H685" s="154"/>
      <c r="M685" s="171"/>
    </row>
    <row r="686" spans="1:19">
      <c r="B686" s="2" t="str">
        <f>IF(Table1[[#This Row],[Fag]]&lt;&gt;"","Hold " &amp; Table1[[#This Row],[Dette er for hold '# (fx 1-8 eller 1)]] &amp; " " &amp; Table1[[#This Row],[Beskrivelse]],"")</f>
        <v/>
      </c>
      <c r="C686" s="35">
        <f>C683+4</f>
        <v>43584</v>
      </c>
      <c r="D686" s="30">
        <v>0.33333333333333331</v>
      </c>
      <c r="E686" s="30">
        <v>0.625</v>
      </c>
      <c r="G686" t="s">
        <v>78</v>
      </c>
      <c r="H686" s="154"/>
      <c r="I686" s="15" t="s">
        <v>57</v>
      </c>
      <c r="M686" s="171"/>
      <c r="N686" s="147" t="s">
        <v>407</v>
      </c>
      <c r="R686" t="s">
        <v>79</v>
      </c>
    </row>
    <row r="687" spans="1:19">
      <c r="A687" t="s">
        <v>77</v>
      </c>
      <c r="B687" s="2" t="str">
        <f>IF(Table1[[#This Row],[Fag]]&lt;&gt;"","Hold " &amp; Table1[[#This Row],[Dette er for hold '# (fx 1-8 eller 1)]] &amp; " " &amp; Table1[[#This Row],[Beskrivelse]],"")</f>
        <v>Hold 1-2 Klinik</v>
      </c>
      <c r="C687" s="35">
        <f>C686+1</f>
        <v>43585</v>
      </c>
      <c r="D687" s="30">
        <v>0.33333333333333331</v>
      </c>
      <c r="E687" s="30">
        <v>0.625</v>
      </c>
      <c r="G687" t="s">
        <v>78</v>
      </c>
      <c r="H687" s="154"/>
      <c r="I687" s="15" t="s">
        <v>57</v>
      </c>
      <c r="M687" s="171"/>
      <c r="R687" t="s">
        <v>79</v>
      </c>
    </row>
    <row r="688" spans="1:19">
      <c r="A688" t="s">
        <v>77</v>
      </c>
      <c r="B688" s="2" t="str">
        <f>IF(Table1[[#This Row],[Fag]]&lt;&gt;"","Hold " &amp; Table1[[#This Row],[Dette er for hold '# (fx 1-8 eller 1)]] &amp; " " &amp; Table1[[#This Row],[Beskrivelse]],"")</f>
        <v>Hold 1-2 Klinik</v>
      </c>
      <c r="C688" s="35">
        <f>C687+1</f>
        <v>43586</v>
      </c>
      <c r="D688" s="30">
        <v>0.33333333333333331</v>
      </c>
      <c r="E688" s="30">
        <v>0.625</v>
      </c>
      <c r="G688" t="s">
        <v>78</v>
      </c>
      <c r="H688" s="154"/>
      <c r="I688" s="15" t="s">
        <v>57</v>
      </c>
      <c r="M688" s="171"/>
      <c r="R688" t="s">
        <v>79</v>
      </c>
    </row>
    <row r="689" spans="1:18">
      <c r="A689" t="s">
        <v>77</v>
      </c>
      <c r="B689" s="2" t="str">
        <f>IF(Table1[[#This Row],[Fag]]&lt;&gt;"","Hold " &amp; Table1[[#This Row],[Dette er for hold '# (fx 1-8 eller 1)]] &amp; " " &amp; Table1[[#This Row],[Beskrivelse]],"")</f>
        <v>Hold 1-2 Klinik</v>
      </c>
      <c r="C689" s="35">
        <f>C688+1</f>
        <v>43587</v>
      </c>
      <c r="D689" s="30">
        <v>0.33333333333333331</v>
      </c>
      <c r="E689" s="30">
        <v>0.625</v>
      </c>
      <c r="G689" t="s">
        <v>78</v>
      </c>
      <c r="H689" s="154"/>
      <c r="I689" s="15" t="s">
        <v>57</v>
      </c>
      <c r="M689" s="171"/>
    </row>
    <row r="690" spans="1:18">
      <c r="A690" t="s">
        <v>77</v>
      </c>
      <c r="B690" s="2" t="str">
        <f>IF(Table1[[#This Row],[Fag]]&lt;&gt;"","Hold " &amp; Table1[[#This Row],[Dette er for hold '# (fx 1-8 eller 1)]] &amp; " " &amp; Table1[[#This Row],[Beskrivelse]],"")</f>
        <v>Hold 1-2 Klinik</v>
      </c>
      <c r="C690" s="35">
        <f>C689+1</f>
        <v>43588</v>
      </c>
      <c r="D690" s="30">
        <v>0.33333333333333331</v>
      </c>
      <c r="E690" s="30">
        <v>0.625</v>
      </c>
      <c r="G690" t="s">
        <v>78</v>
      </c>
      <c r="H690" s="154"/>
      <c r="I690" s="15" t="s">
        <v>57</v>
      </c>
      <c r="M690" s="171"/>
    </row>
    <row r="691" spans="1:18">
      <c r="A691" t="s">
        <v>77</v>
      </c>
      <c r="B691" s="2" t="str">
        <f>IF(Table1[[#This Row],[Fag]]&lt;&gt;"","Hold " &amp; Table1[[#This Row],[Dette er for hold '# (fx 1-8 eller 1)]] &amp; " " &amp; Table1[[#This Row],[Beskrivelse]],"")</f>
        <v>Hold 3-4 Klinik</v>
      </c>
      <c r="C691" s="35">
        <f>C688+5</f>
        <v>43591</v>
      </c>
      <c r="D691" s="30">
        <v>0.33333333333333331</v>
      </c>
      <c r="E691" s="30">
        <v>0.625</v>
      </c>
      <c r="G691" t="s">
        <v>78</v>
      </c>
      <c r="H691" s="154"/>
      <c r="I691" s="15" t="s">
        <v>58</v>
      </c>
      <c r="M691" s="171"/>
      <c r="N691" s="17"/>
      <c r="R691" t="s">
        <v>79</v>
      </c>
    </row>
    <row r="692" spans="1:18">
      <c r="A692" t="s">
        <v>77</v>
      </c>
      <c r="B692" s="2" t="str">
        <f>IF(Table1[[#This Row],[Fag]]&lt;&gt;"","Hold " &amp; Table1[[#This Row],[Dette er for hold '# (fx 1-8 eller 1)]] &amp; " " &amp; Table1[[#This Row],[Beskrivelse]],"")</f>
        <v>Hold 3-4 Klinik</v>
      </c>
      <c r="C692" s="35">
        <f>C691+1</f>
        <v>43592</v>
      </c>
      <c r="D692" s="30">
        <v>0.33333333333333331</v>
      </c>
      <c r="E692" s="30">
        <v>0.625</v>
      </c>
      <c r="G692" t="s">
        <v>78</v>
      </c>
      <c r="H692" s="154"/>
      <c r="I692" s="15" t="s">
        <v>58</v>
      </c>
      <c r="M692" s="171"/>
      <c r="R692" t="s">
        <v>79</v>
      </c>
    </row>
    <row r="693" spans="1:18">
      <c r="A693" t="s">
        <v>77</v>
      </c>
      <c r="B693" s="2" t="str">
        <f>IF(Table1[[#This Row],[Fag]]&lt;&gt;"","Hold " &amp; Table1[[#This Row],[Dette er for hold '# (fx 1-8 eller 1)]] &amp; " " &amp; Table1[[#This Row],[Beskrivelse]],"")</f>
        <v>Hold 3-4 Klinik</v>
      </c>
      <c r="C693" s="35">
        <f>C692+1</f>
        <v>43593</v>
      </c>
      <c r="D693" s="30">
        <v>0.33333333333333331</v>
      </c>
      <c r="E693" s="30">
        <v>0.625</v>
      </c>
      <c r="G693" t="s">
        <v>78</v>
      </c>
      <c r="H693" s="154"/>
      <c r="I693" s="15" t="s">
        <v>58</v>
      </c>
      <c r="M693" s="171"/>
      <c r="N693" s="147" t="s">
        <v>305</v>
      </c>
      <c r="O693" t="s">
        <v>252</v>
      </c>
      <c r="R693" t="s">
        <v>79</v>
      </c>
    </row>
    <row r="694" spans="1:18">
      <c r="A694" t="s">
        <v>77</v>
      </c>
      <c r="B694" s="2" t="str">
        <f>IF(Table1[[#This Row],[Fag]]&lt;&gt;"","Hold " &amp; Table1[[#This Row],[Dette er for hold '# (fx 1-8 eller 1)]] &amp; " " &amp; Table1[[#This Row],[Beskrivelse]],"")</f>
        <v>Hold 3-4 Klinik</v>
      </c>
      <c r="C694" s="35">
        <f>C693+1</f>
        <v>43594</v>
      </c>
      <c r="D694" s="30">
        <v>0.33333333333333331</v>
      </c>
      <c r="E694" s="30">
        <v>0.625</v>
      </c>
      <c r="G694" t="s">
        <v>78</v>
      </c>
      <c r="H694" s="154"/>
      <c r="I694" s="15" t="s">
        <v>58</v>
      </c>
      <c r="M694" s="171"/>
      <c r="R694" t="s">
        <v>79</v>
      </c>
    </row>
    <row r="695" spans="1:18">
      <c r="A695" t="s">
        <v>77</v>
      </c>
      <c r="B695" s="2" t="str">
        <f>IF(Table1[[#This Row],[Fag]]&lt;&gt;"","Hold " &amp; Table1[[#This Row],[Dette er for hold '# (fx 1-8 eller 1)]] &amp; " " &amp; Table1[[#This Row],[Beskrivelse]],"")</f>
        <v>Hold 3-4 Klinik</v>
      </c>
      <c r="C695" s="35">
        <f>C694+1</f>
        <v>43595</v>
      </c>
      <c r="D695" s="30">
        <v>0.33333333333333331</v>
      </c>
      <c r="E695" s="30">
        <v>0.625</v>
      </c>
      <c r="G695" t="s">
        <v>78</v>
      </c>
      <c r="H695" s="154"/>
      <c r="I695" s="15" t="s">
        <v>58</v>
      </c>
      <c r="M695" s="171"/>
      <c r="N695" s="147" t="s">
        <v>407</v>
      </c>
      <c r="O695" t="s">
        <v>427</v>
      </c>
      <c r="R695" t="s">
        <v>79</v>
      </c>
    </row>
    <row r="696" spans="1:18">
      <c r="A696" t="s">
        <v>77</v>
      </c>
      <c r="B696" s="2" t="str">
        <f>IF(Table1[[#This Row],[Fag]]&lt;&gt;"","Hold " &amp; Table1[[#This Row],[Dette er for hold '# (fx 1-8 eller 1)]] &amp; " " &amp; Table1[[#This Row],[Beskrivelse]],"")</f>
        <v>Hold 1-2 Klinik</v>
      </c>
      <c r="C696" s="35">
        <f>C695+3</f>
        <v>43598</v>
      </c>
      <c r="D696" s="30">
        <v>0.33333333333333331</v>
      </c>
      <c r="E696" s="30">
        <v>0.625</v>
      </c>
      <c r="G696" t="s">
        <v>78</v>
      </c>
      <c r="H696" s="154"/>
      <c r="I696" s="15" t="s">
        <v>57</v>
      </c>
      <c r="M696" s="171"/>
      <c r="R696" t="s">
        <v>79</v>
      </c>
    </row>
    <row r="697" spans="1:18">
      <c r="A697" t="s">
        <v>77</v>
      </c>
      <c r="B697" s="2" t="str">
        <f>IF(Table1[[#This Row],[Fag]]&lt;&gt;"","Hold " &amp; Table1[[#This Row],[Dette er for hold '# (fx 1-8 eller 1)]] &amp; " " &amp; Table1[[#This Row],[Beskrivelse]],"")</f>
        <v>Hold 1-2 Klinik</v>
      </c>
      <c r="C697" s="35">
        <f>C696+1</f>
        <v>43599</v>
      </c>
      <c r="D697" s="30">
        <v>0.33333333333333331</v>
      </c>
      <c r="E697" s="30">
        <v>0.625</v>
      </c>
      <c r="G697" t="s">
        <v>78</v>
      </c>
      <c r="H697" s="154"/>
      <c r="I697" s="15" t="s">
        <v>57</v>
      </c>
      <c r="M697" s="171"/>
      <c r="R697" t="s">
        <v>79</v>
      </c>
    </row>
    <row r="698" spans="1:18">
      <c r="A698" t="s">
        <v>77</v>
      </c>
      <c r="B698" s="2" t="str">
        <f>IF(Table1[[#This Row],[Fag]]&lt;&gt;"","Hold " &amp; Table1[[#This Row],[Dette er for hold '# (fx 1-8 eller 1)]] &amp; " " &amp; Table1[[#This Row],[Beskrivelse]],"")</f>
        <v>Hold 1-2 Klinik</v>
      </c>
      <c r="C698" s="35">
        <f>C697+1</f>
        <v>43600</v>
      </c>
      <c r="D698" s="30">
        <v>0.33333333333333331</v>
      </c>
      <c r="E698" s="30">
        <v>0.625</v>
      </c>
      <c r="G698" t="s">
        <v>78</v>
      </c>
      <c r="H698" s="154"/>
      <c r="I698" s="15" t="s">
        <v>57</v>
      </c>
      <c r="M698" s="171"/>
      <c r="R698" t="s">
        <v>79</v>
      </c>
    </row>
    <row r="699" spans="1:18">
      <c r="A699" t="s">
        <v>77</v>
      </c>
      <c r="B699" s="2" t="str">
        <f>IF(Table1[[#This Row],[Fag]]&lt;&gt;"","Hold " &amp; Table1[[#This Row],[Dette er for hold '# (fx 1-8 eller 1)]] &amp; " " &amp; Table1[[#This Row],[Beskrivelse]],"")</f>
        <v>Hold 1-2 klinik</v>
      </c>
      <c r="C699" s="35">
        <f>C698+1</f>
        <v>43601</v>
      </c>
      <c r="D699" s="30">
        <v>0.33333333333333331</v>
      </c>
      <c r="E699" s="30">
        <v>0.625</v>
      </c>
      <c r="G699" t="s">
        <v>80</v>
      </c>
      <c r="H699" s="154"/>
      <c r="I699" s="15" t="s">
        <v>57</v>
      </c>
      <c r="M699" s="171"/>
      <c r="N699" s="17"/>
      <c r="R699" t="s">
        <v>79</v>
      </c>
    </row>
    <row r="700" spans="1:18">
      <c r="A700" t="s">
        <v>77</v>
      </c>
      <c r="B700" s="2" t="str">
        <f>IF(Table1[[#This Row],[Fag]]&lt;&gt;"","Hold " &amp; Table1[[#This Row],[Dette er for hold '# (fx 1-8 eller 1)]] &amp; " " &amp; Table1[[#This Row],[Beskrivelse]],"")</f>
        <v>Hold 1-2 Klinik - Bededag</v>
      </c>
      <c r="C700" s="35">
        <f>C699+1</f>
        <v>43602</v>
      </c>
      <c r="D700" s="30">
        <v>0.33333333333333331</v>
      </c>
      <c r="E700" s="30">
        <v>0.625</v>
      </c>
      <c r="G700" t="s">
        <v>381</v>
      </c>
      <c r="H700" s="154"/>
      <c r="I700" s="15" t="s">
        <v>57</v>
      </c>
      <c r="M700" s="171"/>
      <c r="N700" s="147" t="s">
        <v>406</v>
      </c>
      <c r="O700" t="s">
        <v>204</v>
      </c>
      <c r="R700" t="s">
        <v>79</v>
      </c>
    </row>
    <row r="701" spans="1:18">
      <c r="A701" t="s">
        <v>77</v>
      </c>
      <c r="B701" s="2" t="str">
        <f>IF(Table1[[#This Row],[Fag]]&lt;&gt;"","Hold " &amp; Table1[[#This Row],[Dette er for hold '# (fx 1-8 eller 1)]] &amp; " " &amp; Table1[[#This Row],[Beskrivelse]],"")</f>
        <v>Hold 3-4 Klinik</v>
      </c>
      <c r="C701" s="35">
        <f>C700+3</f>
        <v>43605</v>
      </c>
      <c r="D701" s="30">
        <v>0.33333333333333331</v>
      </c>
      <c r="E701" s="30">
        <v>0.625</v>
      </c>
      <c r="G701" t="s">
        <v>78</v>
      </c>
      <c r="H701" s="154"/>
      <c r="I701" s="15" t="s">
        <v>58</v>
      </c>
      <c r="M701" s="171"/>
      <c r="R701" t="s">
        <v>79</v>
      </c>
    </row>
    <row r="702" spans="1:18">
      <c r="A702" t="s">
        <v>77</v>
      </c>
      <c r="B702" s="2" t="str">
        <f>IF(Table1[[#This Row],[Fag]]&lt;&gt;"","Hold " &amp; Table1[[#This Row],[Dette er for hold '# (fx 1-8 eller 1)]] &amp; " " &amp; Table1[[#This Row],[Beskrivelse]],"")</f>
        <v>Hold 3-4 Klinik</v>
      </c>
      <c r="C702" s="35">
        <f>C701+1</f>
        <v>43606</v>
      </c>
      <c r="D702" s="30">
        <v>0.33333333333333331</v>
      </c>
      <c r="E702" s="30">
        <v>0.625</v>
      </c>
      <c r="G702" t="s">
        <v>78</v>
      </c>
      <c r="H702" s="154"/>
      <c r="I702" s="15" t="s">
        <v>58</v>
      </c>
      <c r="M702" s="171"/>
      <c r="R702" t="s">
        <v>79</v>
      </c>
    </row>
    <row r="703" spans="1:18">
      <c r="A703" t="s">
        <v>77</v>
      </c>
      <c r="B703" s="2" t="str">
        <f>IF(Table1[[#This Row],[Fag]]&lt;&gt;"","Hold " &amp; Table1[[#This Row],[Dette er for hold '# (fx 1-8 eller 1)]] &amp; " " &amp; Table1[[#This Row],[Beskrivelse]],"")</f>
        <v>Hold 3-4 Klinik</v>
      </c>
      <c r="C703" s="35">
        <f>C702+1</f>
        <v>43607</v>
      </c>
      <c r="D703" s="30">
        <v>0.33333333333333331</v>
      </c>
      <c r="E703" s="30">
        <v>0.625</v>
      </c>
      <c r="G703" t="s">
        <v>78</v>
      </c>
      <c r="H703" s="154"/>
      <c r="I703" s="15" t="s">
        <v>58</v>
      </c>
      <c r="M703" s="171"/>
      <c r="R703" t="s">
        <v>79</v>
      </c>
    </row>
    <row r="704" spans="1:18">
      <c r="A704" t="s">
        <v>77</v>
      </c>
      <c r="B704" s="2" t="str">
        <f>IF(Table1[[#This Row],[Fag]]&lt;&gt;"","Hold " &amp; Table1[[#This Row],[Dette er for hold '# (fx 1-8 eller 1)]] &amp; " " &amp; Table1[[#This Row],[Beskrivelse]],"")</f>
        <v>Hold 3-4 Klinik</v>
      </c>
      <c r="C704" s="35">
        <f>C703+1</f>
        <v>43608</v>
      </c>
      <c r="D704" s="30">
        <v>0.33333333333333331</v>
      </c>
      <c r="E704" s="30">
        <v>0.625</v>
      </c>
      <c r="G704" t="s">
        <v>78</v>
      </c>
      <c r="H704" s="154"/>
      <c r="I704" s="15" t="s">
        <v>58</v>
      </c>
      <c r="M704" s="171"/>
      <c r="R704" t="s">
        <v>79</v>
      </c>
    </row>
    <row r="705" spans="1:19">
      <c r="A705" t="s">
        <v>77</v>
      </c>
      <c r="B705" s="2" t="str">
        <f>IF(Table1[[#This Row],[Fag]]&lt;&gt;"","Hold " &amp; Table1[[#This Row],[Dette er for hold '# (fx 1-8 eller 1)]] &amp; " " &amp; Table1[[#This Row],[Beskrivelse]],"")</f>
        <v>Hold 3-4 Klinik</v>
      </c>
      <c r="C705" s="35">
        <f>C704+1</f>
        <v>43609</v>
      </c>
      <c r="D705" s="30">
        <v>0.33333333333333331</v>
      </c>
      <c r="E705" s="30">
        <v>0.625</v>
      </c>
      <c r="G705" t="s">
        <v>78</v>
      </c>
      <c r="H705" s="19"/>
      <c r="I705" s="15" t="s">
        <v>58</v>
      </c>
      <c r="J705" s="17"/>
      <c r="K705" s="17"/>
      <c r="L705" s="17"/>
      <c r="M705" s="17"/>
      <c r="N705" s="147" t="s">
        <v>407</v>
      </c>
      <c r="O705" t="s">
        <v>385</v>
      </c>
      <c r="P705" s="17"/>
      <c r="Q705" s="17"/>
      <c r="R705" s="17" t="s">
        <v>79</v>
      </c>
      <c r="S705" s="17"/>
    </row>
    <row r="706" spans="1:19">
      <c r="D706" s="30"/>
      <c r="E706" s="30"/>
      <c r="H706" s="19"/>
      <c r="I706" s="19"/>
      <c r="J706" s="17"/>
      <c r="K706" s="17"/>
      <c r="L706" s="17"/>
      <c r="M706" s="17"/>
      <c r="N706" s="17"/>
      <c r="P706" s="17"/>
      <c r="Q706" s="17"/>
      <c r="R706" s="17" t="s">
        <v>79</v>
      </c>
      <c r="S706" s="17"/>
    </row>
    <row r="707" spans="1:19" ht="20.25" customHeight="1">
      <c r="B707" s="62" t="s">
        <v>33</v>
      </c>
      <c r="C707" s="63"/>
      <c r="D707" s="30"/>
      <c r="E707" s="30"/>
      <c r="H707" s="19"/>
      <c r="I707" s="19"/>
      <c r="J707" s="17"/>
      <c r="K707" s="17"/>
      <c r="L707" s="17"/>
      <c r="M707" s="17"/>
      <c r="N707" s="17"/>
      <c r="P707" s="17"/>
      <c r="Q707" s="17"/>
      <c r="R707" s="17" t="s">
        <v>79</v>
      </c>
      <c r="S707" s="17"/>
    </row>
    <row r="708" spans="1:19" ht="15">
      <c r="A708" t="s">
        <v>437</v>
      </c>
      <c r="B708" s="2" t="str">
        <f>IF(Table1[[#This Row],[Fag]]&lt;&gt;"","Hold " &amp; Table1[[#This Row],[Dette er for hold '# (fx 1-8 eller 1)]] &amp; " " &amp; Table1[[#This Row],[Beskrivelse]],"")</f>
        <v>Hold 13-16 Neurofag - TBL - Anfaldslidelser</v>
      </c>
      <c r="C708" s="35">
        <f>IF(Table1[[#This Row],[Navn]]&lt;&gt;"",DATE($T$7, 1, -2) - WEEKDAY(DATE($T$7, 1, 3)) +Table1[[#This Row],[Kal uge]]* 7+Table1[[#This Row],[Uge dag]]-1,"")</f>
        <v>43504</v>
      </c>
      <c r="D708" s="30">
        <v>0.34375</v>
      </c>
      <c r="E708" s="30">
        <v>0.45833333333333331</v>
      </c>
      <c r="G708" t="s">
        <v>82</v>
      </c>
      <c r="H708" s="151" t="s">
        <v>223</v>
      </c>
      <c r="I708" s="15" t="s">
        <v>65</v>
      </c>
      <c r="J708" s="112" t="s">
        <v>290</v>
      </c>
      <c r="M708" s="171"/>
      <c r="N708" s="147" t="s">
        <v>407</v>
      </c>
      <c r="O708" t="s">
        <v>238</v>
      </c>
      <c r="P708">
        <v>6</v>
      </c>
      <c r="R708">
        <v>5</v>
      </c>
    </row>
    <row r="709" spans="1:19" ht="15">
      <c r="A709" t="s">
        <v>437</v>
      </c>
      <c r="B709" s="2" t="str">
        <f>IF(Table1[[#This Row],[Fag]]&lt;&gt;"","Hold " &amp; Table1[[#This Row],[Dette er for hold '# (fx 1-8 eller 1)]] &amp; " " &amp; Table1[[#This Row],[Beskrivelse]],"")</f>
        <v>Hold 13-16 Neurofag - TBL - Stroke</v>
      </c>
      <c r="C709" s="35">
        <f>IF(Table1[[#This Row],[Navn]]&lt;&gt;"",DATE($T$7, 1, -2) - WEEKDAY(DATE($T$7, 1, 3)) +Table1[[#This Row],[Kal uge]]* 7+Table1[[#This Row],[Uge dag]]-1,"")</f>
        <v>43511</v>
      </c>
      <c r="D709" s="30">
        <v>0.34375</v>
      </c>
      <c r="E709" s="30">
        <v>0.45833333333333331</v>
      </c>
      <c r="G709" t="s">
        <v>83</v>
      </c>
      <c r="H709" s="151" t="s">
        <v>223</v>
      </c>
      <c r="I709" s="15" t="s">
        <v>65</v>
      </c>
      <c r="J709" s="112" t="s">
        <v>291</v>
      </c>
      <c r="M709" s="171"/>
      <c r="N709" s="147" t="s">
        <v>407</v>
      </c>
      <c r="O709" t="s">
        <v>240</v>
      </c>
      <c r="P709">
        <f>P708+1</f>
        <v>7</v>
      </c>
      <c r="R709">
        <v>5</v>
      </c>
    </row>
    <row r="710" spans="1:19" ht="15">
      <c r="A710" t="s">
        <v>437</v>
      </c>
      <c r="B710" s="2" t="str">
        <f>IF(Table1[[#This Row],[Fag]]&lt;&gt;"","Hold " &amp; Table1[[#This Row],[Dette er for hold '# (fx 1-8 eller 1)]] &amp; " " &amp; Table1[[#This Row],[Beskrivelse]],"")</f>
        <v>Hold 13-16 Neurofag - TBL - Neuromuskulær</v>
      </c>
      <c r="C710" s="35">
        <f>IF(Table1[[#This Row],[Navn]]&lt;&gt;"",DATE($T$7, 1, -2) - WEEKDAY(DATE($T$7, 1, 3)) +Table1[[#This Row],[Kal uge]]* 7+Table1[[#This Row],[Uge dag]]-1,"")</f>
        <v>43518</v>
      </c>
      <c r="D710" s="30">
        <v>0.34375</v>
      </c>
      <c r="E710" s="30">
        <v>0.45833333333333331</v>
      </c>
      <c r="G710" t="s">
        <v>84</v>
      </c>
      <c r="H710" s="151" t="s">
        <v>223</v>
      </c>
      <c r="I710" s="15" t="s">
        <v>65</v>
      </c>
      <c r="J710" s="112" t="s">
        <v>155</v>
      </c>
      <c r="M710" s="171"/>
      <c r="N710" s="147" t="s">
        <v>407</v>
      </c>
      <c r="O710" t="s">
        <v>241</v>
      </c>
      <c r="P710">
        <f>P709+1</f>
        <v>8</v>
      </c>
      <c r="R710">
        <v>5</v>
      </c>
    </row>
    <row r="711" spans="1:19" ht="15">
      <c r="D711" s="30"/>
      <c r="E711" s="30"/>
      <c r="H711" s="151"/>
      <c r="J711" s="112"/>
      <c r="M711" s="171"/>
      <c r="N711" s="147"/>
    </row>
    <row r="712" spans="1:19" ht="15">
      <c r="A712" t="s">
        <v>437</v>
      </c>
      <c r="B712" s="2" t="str">
        <f>IF(Table1[[#This Row],[Fag]]&lt;&gt;"","Hold " &amp; Table1[[#This Row],[Dette er for hold '# (fx 1-8 eller 1)]] &amp; " " &amp; Table1[[#This Row],[Beskrivelse]],"")</f>
        <v>Hold 9-12 Neurofag - TBL - Anfaldslidelser</v>
      </c>
      <c r="C712" s="35">
        <f>IF(Table1[[#This Row],[Navn]]&lt;&gt;"",DATE($T$7, 1, -2) - WEEKDAY(DATE($T$7, 1, 3)) +Table1[[#This Row],[Kal uge]]* 7+Table1[[#This Row],[Uge dag]]-1,"")</f>
        <v>43532</v>
      </c>
      <c r="D712" s="30">
        <v>0.34375</v>
      </c>
      <c r="E712" s="30">
        <v>0.45833333333333331</v>
      </c>
      <c r="G712" t="s">
        <v>82</v>
      </c>
      <c r="H712" s="151" t="s">
        <v>229</v>
      </c>
      <c r="I712" s="15" t="s">
        <v>67</v>
      </c>
      <c r="J712" s="112" t="s">
        <v>290</v>
      </c>
      <c r="M712" s="171"/>
      <c r="N712" s="147" t="s">
        <v>407</v>
      </c>
      <c r="O712" t="s">
        <v>243</v>
      </c>
      <c r="P712">
        <v>10</v>
      </c>
      <c r="R712">
        <v>5</v>
      </c>
    </row>
    <row r="713" spans="1:19" ht="15">
      <c r="A713" t="s">
        <v>437</v>
      </c>
      <c r="B713" s="2" t="str">
        <f>IF(Table1[[#This Row],[Fag]]&lt;&gt;"","Hold " &amp; Table1[[#This Row],[Dette er for hold '# (fx 1-8 eller 1)]] &amp; " " &amp; Table1[[#This Row],[Beskrivelse]],"")</f>
        <v>Hold 9-12 Neurofag - TBL - Stroke</v>
      </c>
      <c r="C713" s="35">
        <f>IF(Table1[[#This Row],[Navn]]&lt;&gt;"",DATE($T$7, 1, -2) - WEEKDAY(DATE($T$7, 1, 3)) +Table1[[#This Row],[Kal uge]]* 7+Table1[[#This Row],[Uge dag]]-1,"")</f>
        <v>43539</v>
      </c>
      <c r="D713" s="30">
        <v>0.34375</v>
      </c>
      <c r="E713" s="30">
        <v>0.45833333333333331</v>
      </c>
      <c r="G713" t="s">
        <v>83</v>
      </c>
      <c r="H713" s="151" t="s">
        <v>229</v>
      </c>
      <c r="I713" s="15" t="s">
        <v>67</v>
      </c>
      <c r="J713" s="112" t="s">
        <v>291</v>
      </c>
      <c r="M713" s="171"/>
      <c r="N713" s="147" t="s">
        <v>407</v>
      </c>
      <c r="O713" t="s">
        <v>244</v>
      </c>
      <c r="P713">
        <f>P712+1</f>
        <v>11</v>
      </c>
      <c r="R713">
        <v>5</v>
      </c>
    </row>
    <row r="714" spans="1:19" ht="15">
      <c r="A714" t="s">
        <v>437</v>
      </c>
      <c r="B714" s="2" t="str">
        <f>IF(Table1[[#This Row],[Fag]]&lt;&gt;"","Hold " &amp; Table1[[#This Row],[Dette er for hold '# (fx 1-8 eller 1)]] &amp; " " &amp; Table1[[#This Row],[Beskrivelse]],"")</f>
        <v>Hold 9-12 Neurofag - TBL - Neuromuskulær</v>
      </c>
      <c r="C714" s="35">
        <f>IF(Table1[[#This Row],[Navn]]&lt;&gt;"",DATE($T$7, 1, -2) - WEEKDAY(DATE($T$7, 1, 3)) +Table1[[#This Row],[Kal uge]]* 7+Table1[[#This Row],[Uge dag]]-1,"")</f>
        <v>43546</v>
      </c>
      <c r="D714" s="30">
        <v>0.34375</v>
      </c>
      <c r="E714" s="30">
        <v>0.45833333333333331</v>
      </c>
      <c r="G714" t="s">
        <v>84</v>
      </c>
      <c r="H714" s="151" t="s">
        <v>229</v>
      </c>
      <c r="I714" s="15" t="s">
        <v>67</v>
      </c>
      <c r="J714" s="112" t="s">
        <v>155</v>
      </c>
      <c r="M714" s="171"/>
      <c r="N714" s="147" t="s">
        <v>407</v>
      </c>
      <c r="O714" t="s">
        <v>246</v>
      </c>
      <c r="P714">
        <f>P713+1</f>
        <v>12</v>
      </c>
      <c r="R714">
        <v>5</v>
      </c>
    </row>
    <row r="715" spans="1:19" ht="15">
      <c r="D715" s="30"/>
      <c r="E715" s="30"/>
      <c r="H715" s="151"/>
      <c r="J715" s="112"/>
      <c r="M715" s="171"/>
      <c r="N715" s="147"/>
    </row>
    <row r="716" spans="1:19" ht="15">
      <c r="A716" t="s">
        <v>437</v>
      </c>
      <c r="B716" s="2" t="str">
        <f>IF(Table1[[#This Row],[Fag]]&lt;&gt;"","Hold " &amp; Table1[[#This Row],[Dette er for hold '# (fx 1-8 eller 1)]] &amp; " " &amp; Table1[[#This Row],[Beskrivelse]],"")</f>
        <v>Hold 5-8 Neurofag - TBL - Anfaldslidelser</v>
      </c>
      <c r="C716" s="35">
        <f>IF(Table1[[#This Row],[Navn]]&lt;&gt;"",DATE($T$7, 1, -2) - WEEKDAY(DATE($T$7, 1, 3)) +Table1[[#This Row],[Kal uge]]* 7+Table1[[#This Row],[Uge dag]]-1,"")</f>
        <v>43560</v>
      </c>
      <c r="D716" s="30">
        <v>0.34375</v>
      </c>
      <c r="E716" s="30">
        <v>0.45833333333333331</v>
      </c>
      <c r="G716" t="s">
        <v>82</v>
      </c>
      <c r="H716" s="151" t="s">
        <v>235</v>
      </c>
      <c r="I716" s="15" t="s">
        <v>68</v>
      </c>
      <c r="J716" s="112" t="s">
        <v>290</v>
      </c>
      <c r="M716" s="171"/>
      <c r="N716" s="147" t="s">
        <v>407</v>
      </c>
      <c r="O716" t="s">
        <v>248</v>
      </c>
      <c r="P716">
        <v>14</v>
      </c>
      <c r="R716">
        <v>5</v>
      </c>
      <c r="S716" s="148" t="s">
        <v>219</v>
      </c>
    </row>
    <row r="717" spans="1:19" ht="15">
      <c r="A717" t="s">
        <v>437</v>
      </c>
      <c r="B717" s="2" t="str">
        <f>IF(Table1[[#This Row],[Fag]]&lt;&gt;"","Hold " &amp; Table1[[#This Row],[Dette er for hold '# (fx 1-8 eller 1)]] &amp; " " &amp; Table1[[#This Row],[Beskrivelse]],"")</f>
        <v>Hold 5-8 Neurofag - TBL - Neuromuskulær</v>
      </c>
      <c r="C717" s="35">
        <f>IF(Table1[[#This Row],[Navn]]&lt;&gt;"",DATE($T$7, 1, -2) - WEEKDAY(DATE($T$7, 1, 3)) +Table1[[#This Row],[Kal uge]]* 7+Table1[[#This Row],[Uge dag]]-1,"")</f>
        <v>43567</v>
      </c>
      <c r="D717" s="30">
        <v>0.34375</v>
      </c>
      <c r="E717" s="30">
        <v>0.45833333333333331</v>
      </c>
      <c r="G717" t="s">
        <v>84</v>
      </c>
      <c r="H717" s="151" t="s">
        <v>229</v>
      </c>
      <c r="I717" s="15" t="s">
        <v>68</v>
      </c>
      <c r="J717" s="112" t="s">
        <v>155</v>
      </c>
      <c r="M717" s="171"/>
      <c r="N717" s="147" t="s">
        <v>407</v>
      </c>
      <c r="O717" t="s">
        <v>250</v>
      </c>
      <c r="P717">
        <f>P716+1</f>
        <v>15</v>
      </c>
      <c r="R717">
        <v>5</v>
      </c>
      <c r="S717" s="148"/>
    </row>
    <row r="718" spans="1:19" ht="15">
      <c r="A718" t="s">
        <v>437</v>
      </c>
      <c r="B718" s="2" t="str">
        <f>IF(Table1[[#This Row],[Fag]]&lt;&gt;"","Hold " &amp; Table1[[#This Row],[Dette er for hold '# (fx 1-8 eller 1)]] &amp; " " &amp; Table1[[#This Row],[Beskrivelse]],"")</f>
        <v>Hold 5-8 Neurofag - TBL - Stroke</v>
      </c>
      <c r="C718" s="35">
        <f>IF(Table1[[#This Row],[Navn]]&lt;&gt;"",DATE($T$7, 1, -2) - WEEKDAY(DATE($T$7, 1, 3)) +Table1[[#This Row],[Kal uge]]* 7+Table1[[#This Row],[Uge dag]]-1,"")</f>
        <v>43560</v>
      </c>
      <c r="D718" s="30">
        <v>0.47916666666666669</v>
      </c>
      <c r="E718" s="30">
        <v>0.59375</v>
      </c>
      <c r="G718" t="s">
        <v>83</v>
      </c>
      <c r="H718" s="151" t="s">
        <v>235</v>
      </c>
      <c r="I718" s="15" t="s">
        <v>68</v>
      </c>
      <c r="J718" s="112" t="s">
        <v>291</v>
      </c>
      <c r="M718" s="171"/>
      <c r="N718" s="147" t="s">
        <v>407</v>
      </c>
      <c r="O718" t="s">
        <v>249</v>
      </c>
      <c r="P718">
        <v>14</v>
      </c>
      <c r="R718">
        <v>5</v>
      </c>
    </row>
    <row r="719" spans="1:19" ht="15">
      <c r="D719" s="30"/>
      <c r="E719" s="30"/>
      <c r="H719" s="151"/>
      <c r="J719" s="112"/>
      <c r="M719" s="171"/>
      <c r="N719" s="147"/>
      <c r="S719" s="117" t="s">
        <v>220</v>
      </c>
    </row>
    <row r="720" spans="1:19" ht="15">
      <c r="A720" t="s">
        <v>437</v>
      </c>
      <c r="B720" s="2" t="str">
        <f>IF(Table1[[#This Row],[Fag]]&lt;&gt;"","Hold " &amp; Table1[[#This Row],[Dette er for hold '# (fx 1-8 eller 1)]] &amp; " " &amp; Table1[[#This Row],[Beskrivelse]],"")</f>
        <v>Hold 1-4 Neurofag - TBL - Stroke</v>
      </c>
      <c r="C720" s="35">
        <f>IF(Table1[[#This Row],[Navn]]&lt;&gt;"",DATE($T$7, 1, -2) - WEEKDAY(DATE($T$7, 1, 3)) +Table1[[#This Row],[Kal uge]]* 7+Table1[[#This Row],[Uge dag]]-1,"")</f>
        <v>43595</v>
      </c>
      <c r="D720" s="30">
        <v>0.34375</v>
      </c>
      <c r="E720" s="30">
        <v>0.45833333333333331</v>
      </c>
      <c r="G720" t="s">
        <v>83</v>
      </c>
      <c r="H720" s="151" t="s">
        <v>229</v>
      </c>
      <c r="I720" s="15" t="s">
        <v>69</v>
      </c>
      <c r="J720" s="112" t="s">
        <v>291</v>
      </c>
      <c r="M720" s="171"/>
      <c r="N720" s="147" t="s">
        <v>407</v>
      </c>
      <c r="O720" t="s">
        <v>253</v>
      </c>
      <c r="P720">
        <v>19</v>
      </c>
      <c r="R720">
        <v>5</v>
      </c>
      <c r="S720" t="s">
        <v>262</v>
      </c>
    </row>
    <row r="721" spans="1:18" ht="15">
      <c r="A721" t="s">
        <v>437</v>
      </c>
      <c r="B721" s="2" t="str">
        <f>IF(Table1[[#This Row],[Fag]]&lt;&gt;"","Hold " &amp; Table1[[#This Row],[Dette er for hold '# (fx 1-8 eller 1)]] &amp; " " &amp; Table1[[#This Row],[Beskrivelse]],"")</f>
        <v>Hold 1-4 Neurofag - TBL - Anfaldslidelser</v>
      </c>
      <c r="C721" s="35">
        <f>IF(Table1[[#This Row],[Navn]]&lt;&gt;"",DATE($T$7, 1, -2) - WEEKDAY(DATE($T$7, 1, 3)) +Table1[[#This Row],[Kal uge]]* 7+Table1[[#This Row],[Uge dag]]-1,"")</f>
        <v>43609</v>
      </c>
      <c r="D721" s="30">
        <v>0.34375</v>
      </c>
      <c r="E721" s="30">
        <v>0.45833333333333331</v>
      </c>
      <c r="G721" t="s">
        <v>82</v>
      </c>
      <c r="H721" s="151" t="s">
        <v>229</v>
      </c>
      <c r="I721" s="15" t="s">
        <v>69</v>
      </c>
      <c r="J721" s="112" t="s">
        <v>290</v>
      </c>
      <c r="M721" s="171"/>
      <c r="N721" s="147" t="s">
        <v>407</v>
      </c>
      <c r="O721" t="s">
        <v>256</v>
      </c>
      <c r="P721">
        <v>21</v>
      </c>
      <c r="R721">
        <v>5</v>
      </c>
    </row>
    <row r="722" spans="1:18" ht="15">
      <c r="A722" t="s">
        <v>437</v>
      </c>
      <c r="B722" s="2" t="str">
        <f>IF(Table1[[#This Row],[Fag]]&lt;&gt;"","Hold " &amp; Table1[[#This Row],[Dette er for hold '# (fx 1-8 eller 1)]] &amp; " " &amp; Table1[[#This Row],[Beskrivelse]],"")</f>
        <v>Hold 1-4 Neurofag - TBL - Neuromuskulær</v>
      </c>
      <c r="C722" s="35">
        <f>IF(Table1[[#This Row],[Navn]]&lt;&gt;"",DATE($T$7, 1, -2) - WEEKDAY(DATE($T$7, 1, 3)) +Table1[[#This Row],[Kal uge]]* 7+Table1[[#This Row],[Uge dag]]-1,"")</f>
        <v>43609</v>
      </c>
      <c r="D722" s="30">
        <v>0.5</v>
      </c>
      <c r="E722" s="30">
        <v>0.61458333333333337</v>
      </c>
      <c r="G722" t="s">
        <v>84</v>
      </c>
      <c r="H722" s="151" t="s">
        <v>229</v>
      </c>
      <c r="I722" s="15" t="s">
        <v>69</v>
      </c>
      <c r="J722" s="112" t="s">
        <v>155</v>
      </c>
      <c r="M722" s="17" t="s">
        <v>436</v>
      </c>
      <c r="N722" s="147" t="s">
        <v>407</v>
      </c>
      <c r="O722" t="s">
        <v>258</v>
      </c>
      <c r="P722">
        <v>21</v>
      </c>
      <c r="R722">
        <v>5</v>
      </c>
    </row>
    <row r="723" spans="1:18" ht="20.25" customHeight="1"/>
    <row r="724" spans="1:18">
      <c r="B724" s="64"/>
      <c r="C724" s="40"/>
      <c r="D724" s="30"/>
      <c r="E724" s="30"/>
      <c r="H724" s="64"/>
      <c r="L724" s="17"/>
      <c r="M724" s="17"/>
    </row>
    <row r="725" spans="1:18" ht="20.25">
      <c r="B725" s="62" t="s">
        <v>420</v>
      </c>
      <c r="C725" s="63"/>
      <c r="D725" s="30"/>
      <c r="E725" s="30"/>
      <c r="G725" s="15"/>
      <c r="H725" s="64"/>
      <c r="J725" s="15"/>
      <c r="L725" s="17"/>
      <c r="M725" s="17"/>
    </row>
    <row r="726" spans="1:18" ht="15.75">
      <c r="A726" t="s">
        <v>421</v>
      </c>
      <c r="B726" s="64" t="str">
        <f>IF(Table1[[#This Row],[Fag]]&lt;&gt;"","Hold " &amp; Table1[[#This Row],[Dette er for hold '# (fx 1-8 eller 1)]] &amp; " " &amp; Table1[[#This Row],[Beskrivelse]],"")</f>
        <v>Hold 13-16 Parkinson og demens-sygdomme - klinik og skanninger</v>
      </c>
      <c r="C726" s="40">
        <f>IF(Table1[[#This Row],[Navn]]&lt;&gt;"",DATE($T$7, 1, -2) - WEEKDAY(DATE($T$7, 1, 3)) +Table1[[#This Row],[Kal uge]]* 7+Table1[[#This Row],[Uge dag]]-1,"")</f>
        <v>43504</v>
      </c>
      <c r="D726" s="30">
        <v>0.47916666666666669</v>
      </c>
      <c r="E726" s="30">
        <v>0.57291666666666663</v>
      </c>
      <c r="G726" s="232" t="s">
        <v>420</v>
      </c>
      <c r="H726" s="151" t="s">
        <v>223</v>
      </c>
      <c r="I726" s="15" t="s">
        <v>65</v>
      </c>
      <c r="J726" s="15" t="s">
        <v>85</v>
      </c>
      <c r="M726" s="171"/>
      <c r="N726" s="147" t="s">
        <v>407</v>
      </c>
      <c r="O726" t="s">
        <v>239</v>
      </c>
      <c r="P726">
        <v>6</v>
      </c>
      <c r="R726">
        <v>5</v>
      </c>
    </row>
    <row r="727" spans="1:18" ht="15.75">
      <c r="A727" t="s">
        <v>421</v>
      </c>
      <c r="B727" s="64" t="str">
        <f>IF(Table1[[#This Row],[Fag]]&lt;&gt;"","Hold " &amp; Table1[[#This Row],[Dette er for hold '# (fx 1-8 eller 1)]] &amp; " " &amp; Table1[[#This Row],[Beskrivelse]],"")</f>
        <v>Hold 9-12 Parkinson og demens-sygdomme - klinik og skanninger</v>
      </c>
      <c r="C727" s="40">
        <f>IF(Table1[[#This Row],[Navn]]&lt;&gt;"",DATE($T$7, 1, -2) - WEEKDAY(DATE($T$7, 1, 3)) +Table1[[#This Row],[Kal uge]]* 7+Table1[[#This Row],[Uge dag]]-1,"")</f>
        <v>43539</v>
      </c>
      <c r="D727" s="30">
        <v>0.47916666666666669</v>
      </c>
      <c r="E727" s="30">
        <v>0.57291666666666663</v>
      </c>
      <c r="G727" s="232" t="s">
        <v>420</v>
      </c>
      <c r="H727" s="151" t="s">
        <v>229</v>
      </c>
      <c r="I727" s="15" t="s">
        <v>67</v>
      </c>
      <c r="J727" s="15" t="s">
        <v>85</v>
      </c>
      <c r="M727" s="171"/>
      <c r="N727" s="147" t="s">
        <v>407</v>
      </c>
      <c r="O727" t="s">
        <v>245</v>
      </c>
      <c r="P727">
        <v>11</v>
      </c>
      <c r="R727">
        <v>5</v>
      </c>
    </row>
    <row r="728" spans="1:18" ht="15.75">
      <c r="A728" t="s">
        <v>421</v>
      </c>
      <c r="B728" s="64" t="str">
        <f>IF(Table1[[#This Row],[Fag]]&lt;&gt;"","Hold " &amp; Table1[[#This Row],[Dette er for hold '# (fx 1-8 eller 1)]] &amp; " " &amp; Table1[[#This Row],[Beskrivelse]],"")</f>
        <v>Hold 5-8 Parkinson og demens-sygdomme - klinik og skanninger</v>
      </c>
      <c r="C728" s="40">
        <f>IF(Table1[[#This Row],[Navn]]&lt;&gt;"",DATE($T$7, 1, -2) - WEEKDAY(DATE($T$7, 1, 3)) +Table1[[#This Row],[Kal uge]]* 7+Table1[[#This Row],[Uge dag]]-1,"")</f>
        <v>43567</v>
      </c>
      <c r="D728" s="30">
        <v>0.47916666666666669</v>
      </c>
      <c r="E728" s="30">
        <v>0.57291666666666663</v>
      </c>
      <c r="G728" s="232" t="s">
        <v>420</v>
      </c>
      <c r="H728" s="151" t="s">
        <v>228</v>
      </c>
      <c r="I728" s="15" t="s">
        <v>68</v>
      </c>
      <c r="J728" s="15" t="s">
        <v>85</v>
      </c>
      <c r="M728" s="171"/>
      <c r="N728" s="147" t="s">
        <v>407</v>
      </c>
      <c r="O728" t="s">
        <v>251</v>
      </c>
      <c r="P728">
        <v>15</v>
      </c>
      <c r="R728">
        <v>5</v>
      </c>
    </row>
    <row r="729" spans="1:18" ht="20.25" customHeight="1">
      <c r="A729" t="s">
        <v>421</v>
      </c>
      <c r="B729" s="64" t="str">
        <f>IF(Table1[[#This Row],[Fag]]&lt;&gt;"","Hold " &amp; Table1[[#This Row],[Dette er for hold '# (fx 1-8 eller 1)]] &amp; " " &amp; Table1[[#This Row],[Beskrivelse]],"")</f>
        <v>Hold 1-4 Parkinson og demens-sygdomme - klinik og skanninger</v>
      </c>
      <c r="C729" s="40">
        <f>IF(Table1[[#This Row],[Navn]]&lt;&gt;"",DATE($T$7, 1, -2) - WEEKDAY(DATE($T$7, 1, 3)) +Table1[[#This Row],[Kal uge]]* 7+Table1[[#This Row],[Uge dag]]-1,"")</f>
        <v>43595</v>
      </c>
      <c r="D729" s="30">
        <v>0.47916666666666669</v>
      </c>
      <c r="E729" s="30">
        <v>0.57291666666666663</v>
      </c>
      <c r="G729" s="232" t="s">
        <v>420</v>
      </c>
      <c r="H729" s="151" t="s">
        <v>228</v>
      </c>
      <c r="I729" s="15" t="s">
        <v>69</v>
      </c>
      <c r="J729" s="15" t="s">
        <v>85</v>
      </c>
      <c r="M729" s="17" t="s">
        <v>435</v>
      </c>
      <c r="N729" s="147" t="s">
        <v>407</v>
      </c>
      <c r="O729" t="s">
        <v>254</v>
      </c>
      <c r="P729">
        <v>19</v>
      </c>
      <c r="R729">
        <v>5</v>
      </c>
    </row>
    <row r="730" spans="1:18">
      <c r="C730" s="40"/>
      <c r="D730" s="30"/>
      <c r="E730" s="30"/>
      <c r="M730" s="17"/>
    </row>
    <row r="731" spans="1:18" ht="20.25">
      <c r="B731" s="62" t="s">
        <v>92</v>
      </c>
      <c r="C731" s="63"/>
      <c r="D731" s="30"/>
      <c r="E731" s="30"/>
      <c r="M731" s="17"/>
    </row>
    <row r="732" spans="1:18" ht="15">
      <c r="A732" t="s">
        <v>86</v>
      </c>
      <c r="B732" s="2" t="str">
        <f>IF(Table1[[#This Row],[Fag]]&lt;&gt;"","Hold " &amp; Table1[[#This Row],[Dette er for hold '# (fx 1-8 eller 1)]] &amp; " " &amp; Table1[[#This Row],[Beskrivelse]],"")</f>
        <v>Hold 9-12 Orientering om undervisning og diagnostisk interview PSE</v>
      </c>
      <c r="C732" s="40">
        <f>IF(Table1[[#This Row],[Navn]]&lt;&gt;"",DATE($T$7, 1, -2) - WEEKDAY(DATE($T$7, 1, 3)) +Table1[[#This Row],[Kal uge]]* 7+Table1[[#This Row],[Uge dag]]-1,"")</f>
        <v>43493</v>
      </c>
      <c r="D732" s="30">
        <v>0.33333333333333331</v>
      </c>
      <c r="E732" s="30">
        <v>0.36458333333333331</v>
      </c>
      <c r="G732" t="s">
        <v>87</v>
      </c>
      <c r="H732" s="151" t="s">
        <v>229</v>
      </c>
      <c r="I732" s="15" t="s">
        <v>67</v>
      </c>
      <c r="J732" t="s">
        <v>349</v>
      </c>
      <c r="M732" s="171"/>
      <c r="P732">
        <v>5</v>
      </c>
      <c r="R732">
        <v>1</v>
      </c>
    </row>
    <row r="733" spans="1:18" ht="15">
      <c r="A733" t="s">
        <v>86</v>
      </c>
      <c r="B733" s="2" t="str">
        <f>IF(Table1[[#This Row],[Fag]]&lt;&gt;"","Hold " &amp; Table1[[#This Row],[Dette er for hold '# (fx 1-8 eller 1)]] &amp; " " &amp; Table1[[#This Row],[Beskrivelse]],"")</f>
        <v>Hold 9-12 Psykotiske symptomer</v>
      </c>
      <c r="C733" s="40">
        <f>C732</f>
        <v>43493</v>
      </c>
      <c r="D733" s="30">
        <f>E732+TIME(0,15,0)</f>
        <v>0.375</v>
      </c>
      <c r="E733" s="30">
        <v>0.40625</v>
      </c>
      <c r="G733" t="s">
        <v>88</v>
      </c>
      <c r="H733" s="151" t="s">
        <v>229</v>
      </c>
      <c r="I733" s="15" t="str">
        <f>I732</f>
        <v>9-12</v>
      </c>
      <c r="J733" t="s">
        <v>349</v>
      </c>
      <c r="M733" s="171"/>
    </row>
    <row r="734" spans="1:18" ht="15">
      <c r="A734" t="s">
        <v>86</v>
      </c>
      <c r="B734" s="2" t="str">
        <f>IF(Table1[[#This Row],[Fag]]&lt;&gt;"","Hold " &amp; Table1[[#This Row],[Dette er for hold '# (fx 1-8 eller 1)]] &amp; " " &amp; Table1[[#This Row],[Beskrivelse]],"")</f>
        <v>Hold 9-12 Ikke-psykotiske symptomer</v>
      </c>
      <c r="C734" s="40">
        <f>C733</f>
        <v>43493</v>
      </c>
      <c r="D734" s="30">
        <f>E733+TIME(0,15,0)</f>
        <v>0.41666666666666669</v>
      </c>
      <c r="E734" s="30">
        <v>0.44791666666666669</v>
      </c>
      <c r="G734" t="s">
        <v>89</v>
      </c>
      <c r="H734" s="151" t="s">
        <v>229</v>
      </c>
      <c r="I734" s="15" t="str">
        <f>I733</f>
        <v>9-12</v>
      </c>
      <c r="J734" t="s">
        <v>349</v>
      </c>
      <c r="M734" s="171"/>
    </row>
    <row r="735" spans="1:18" ht="15">
      <c r="A735" t="s">
        <v>86</v>
      </c>
      <c r="B735" s="2" t="str">
        <f>IF(Table1[[#This Row],[Fag]]&lt;&gt;"","Hold " &amp; Table1[[#This Row],[Dette er for hold '# (fx 1-8 eller 1)]] &amp; " " &amp; Table1[[#This Row],[Beskrivelse]],"")</f>
        <v>Hold 9-12 Overordnet introduktion til børne- og ungdomspsykiatri</v>
      </c>
      <c r="C735" s="40">
        <f>C734</f>
        <v>43493</v>
      </c>
      <c r="D735" s="30">
        <f>E734+TIME(0,15,0)</f>
        <v>0.45833333333333337</v>
      </c>
      <c r="E735" s="30">
        <v>0.48958333333333331</v>
      </c>
      <c r="G735" t="s">
        <v>90</v>
      </c>
      <c r="H735" s="151" t="s">
        <v>229</v>
      </c>
      <c r="I735" s="15" t="str">
        <f>I734</f>
        <v>9-12</v>
      </c>
      <c r="J735" t="s">
        <v>350</v>
      </c>
      <c r="M735" s="171"/>
    </row>
    <row r="736" spans="1:18">
      <c r="B736" s="2" t="str">
        <f>IF(Table1[[#This Row],[Fag]]&lt;&gt;"","Hold " &amp; Table1[[#This Row],[Dette er for hold '# (fx 1-8 eller 1)]] &amp; " " &amp; Table1[[#This Row],[Beskrivelse]],"")</f>
        <v/>
      </c>
      <c r="C736" s="40"/>
      <c r="D736" s="30"/>
      <c r="E736" s="30"/>
      <c r="L736" s="17"/>
      <c r="M736" s="17"/>
      <c r="N736" s="17"/>
    </row>
    <row r="737" spans="1:18" ht="15">
      <c r="A737" t="s">
        <v>86</v>
      </c>
      <c r="B737" s="2" t="str">
        <f>IF(Table1[[#This Row],[Fag]]&lt;&gt;"","Hold " &amp; Table1[[#This Row],[Dette er for hold '# (fx 1-8 eller 1)]] &amp; " " &amp; Table1[[#This Row],[Beskrivelse]],"")</f>
        <v>Hold 13-16 Orientering om undervisning og diagnostisk interview PSE</v>
      </c>
      <c r="C737" s="40">
        <f>IF(Table1[[#This Row],[Navn]]&lt;&gt;"",DATE($T$7, 1, -2) - WEEKDAY(DATE($T$7, 1, 3)) +Table1[[#This Row],[Kal uge]]* 7+Table1[[#This Row],[Uge dag]]-1,"")</f>
        <v>43521</v>
      </c>
      <c r="D737" s="30">
        <v>0.33333333333333331</v>
      </c>
      <c r="E737" s="30">
        <v>0.36458333333333331</v>
      </c>
      <c r="G737" t="s">
        <v>87</v>
      </c>
      <c r="H737" s="151" t="s">
        <v>229</v>
      </c>
      <c r="I737" s="15" t="s">
        <v>65</v>
      </c>
      <c r="J737" t="s">
        <v>349</v>
      </c>
      <c r="M737" s="171"/>
      <c r="P737">
        <v>9</v>
      </c>
      <c r="R737">
        <v>1</v>
      </c>
    </row>
    <row r="738" spans="1:18" ht="15">
      <c r="A738" t="s">
        <v>86</v>
      </c>
      <c r="B738" s="2" t="str">
        <f>IF(Table1[[#This Row],[Fag]]&lt;&gt;"","Hold " &amp; Table1[[#This Row],[Dette er for hold '# (fx 1-8 eller 1)]] &amp; " " &amp; Table1[[#This Row],[Beskrivelse]],"")</f>
        <v>Hold 13-16 Psykotiske symptomer</v>
      </c>
      <c r="C738" s="40">
        <f>C737</f>
        <v>43521</v>
      </c>
      <c r="D738" s="30">
        <f>E737+TIME(0,15,0)</f>
        <v>0.375</v>
      </c>
      <c r="E738" s="30">
        <v>0.40625</v>
      </c>
      <c r="G738" t="s">
        <v>88</v>
      </c>
      <c r="H738" s="151" t="s">
        <v>229</v>
      </c>
      <c r="I738" s="15" t="str">
        <f>I737</f>
        <v>13-16</v>
      </c>
      <c r="J738" t="s">
        <v>349</v>
      </c>
      <c r="M738" s="171"/>
    </row>
    <row r="739" spans="1:18" ht="15">
      <c r="A739" t="s">
        <v>86</v>
      </c>
      <c r="B739" s="2" t="str">
        <f>IF(Table1[[#This Row],[Fag]]&lt;&gt;"","Hold " &amp; Table1[[#This Row],[Dette er for hold '# (fx 1-8 eller 1)]] &amp; " " &amp; Table1[[#This Row],[Beskrivelse]],"")</f>
        <v>Hold 13-16 Ikke-psykotiske symptomer</v>
      </c>
      <c r="C739" s="40">
        <f>C738</f>
        <v>43521</v>
      </c>
      <c r="D739" s="30">
        <f>E738+TIME(0,15,0)</f>
        <v>0.41666666666666669</v>
      </c>
      <c r="E739" s="30">
        <v>0.44791666666666669</v>
      </c>
      <c r="G739" t="s">
        <v>89</v>
      </c>
      <c r="H739" s="151" t="s">
        <v>229</v>
      </c>
      <c r="I739" s="15" t="str">
        <f>I738</f>
        <v>13-16</v>
      </c>
      <c r="J739" t="s">
        <v>349</v>
      </c>
      <c r="M739" s="171"/>
    </row>
    <row r="740" spans="1:18" ht="15">
      <c r="A740" t="s">
        <v>86</v>
      </c>
      <c r="B740" s="2" t="str">
        <f>IF(Table1[[#This Row],[Fag]]&lt;&gt;"","Hold " &amp; Table1[[#This Row],[Dette er for hold '# (fx 1-8 eller 1)]] &amp; " " &amp; Table1[[#This Row],[Beskrivelse]],"")</f>
        <v>Hold 13-16 Overordnet introduktion til børne- og ungdomspsykiatri</v>
      </c>
      <c r="C740" s="40">
        <f>C739</f>
        <v>43521</v>
      </c>
      <c r="D740" s="30">
        <f>E739+TIME(0,15,0)</f>
        <v>0.45833333333333337</v>
      </c>
      <c r="E740" s="30">
        <v>0.48958333333333331</v>
      </c>
      <c r="G740" t="s">
        <v>90</v>
      </c>
      <c r="H740" s="151" t="s">
        <v>229</v>
      </c>
      <c r="I740" s="15" t="str">
        <f>I739</f>
        <v>13-16</v>
      </c>
      <c r="J740" t="s">
        <v>351</v>
      </c>
      <c r="M740" s="171"/>
    </row>
    <row r="741" spans="1:18">
      <c r="B741" s="2" t="str">
        <f>IF(Table1[[#This Row],[Fag]]&lt;&gt;"","Hold " &amp; Table1[[#This Row],[Dette er for hold '# (fx 1-8 eller 1)]] &amp; " " &amp; Table1[[#This Row],[Beskrivelse]],"")</f>
        <v/>
      </c>
      <c r="C741" s="40"/>
      <c r="D741" s="30"/>
      <c r="E741" s="30"/>
      <c r="K741" s="17"/>
      <c r="L741" s="17"/>
      <c r="M741" s="17"/>
      <c r="N741" s="17"/>
    </row>
    <row r="742" spans="1:18" ht="15">
      <c r="A742" t="s">
        <v>86</v>
      </c>
      <c r="B742" s="2" t="str">
        <f>IF(Table1[[#This Row],[Fag]]&lt;&gt;"","Hold " &amp; Table1[[#This Row],[Dette er for hold '# (fx 1-8 eller 1)]] &amp; " " &amp; Table1[[#This Row],[Beskrivelse]],"")</f>
        <v>Hold 1-4 Orientering om undervisning og diagnostisk interview PSE</v>
      </c>
      <c r="C742" s="40">
        <f>IF(Table1[[#This Row],[Navn]]&lt;&gt;"",DATE($T$7, 1, -2) - WEEKDAY(DATE($T$7, 1, 3)) +Table1[[#This Row],[Kal uge]]* 7+Table1[[#This Row],[Uge dag]]-1,"")</f>
        <v>43549</v>
      </c>
      <c r="D742" s="30">
        <v>0.33333333333333331</v>
      </c>
      <c r="E742" s="30">
        <v>0.36458333333333331</v>
      </c>
      <c r="G742" t="s">
        <v>87</v>
      </c>
      <c r="H742" s="151" t="s">
        <v>228</v>
      </c>
      <c r="I742" s="15" t="s">
        <v>69</v>
      </c>
      <c r="J742" t="s">
        <v>352</v>
      </c>
      <c r="M742" s="171"/>
      <c r="P742">
        <v>13</v>
      </c>
      <c r="R742">
        <v>1</v>
      </c>
    </row>
    <row r="743" spans="1:18" ht="15">
      <c r="A743" t="s">
        <v>86</v>
      </c>
      <c r="B743" s="2" t="str">
        <f>IF(Table1[[#This Row],[Fag]]&lt;&gt;"","Hold " &amp; Table1[[#This Row],[Dette er for hold '# (fx 1-8 eller 1)]] &amp; " " &amp; Table1[[#This Row],[Beskrivelse]],"")</f>
        <v>Hold 1-4 Psykotiske symptomer</v>
      </c>
      <c r="C743" s="40">
        <f>C742</f>
        <v>43549</v>
      </c>
      <c r="D743" s="30">
        <f>E742+TIME(0,15,0)</f>
        <v>0.375</v>
      </c>
      <c r="E743" s="30">
        <v>0.40625</v>
      </c>
      <c r="G743" s="15" t="s">
        <v>88</v>
      </c>
      <c r="H743" s="151" t="s">
        <v>228</v>
      </c>
      <c r="I743" s="15" t="str">
        <f>I742</f>
        <v>1-4</v>
      </c>
      <c r="J743" t="s">
        <v>352</v>
      </c>
      <c r="M743" s="171"/>
    </row>
    <row r="744" spans="1:18" ht="14.25" customHeight="1">
      <c r="A744" t="s">
        <v>86</v>
      </c>
      <c r="B744" s="2" t="str">
        <f>IF(Table1[[#This Row],[Fag]]&lt;&gt;"","Hold " &amp; Table1[[#This Row],[Dette er for hold '# (fx 1-8 eller 1)]] &amp; " " &amp; Table1[[#This Row],[Beskrivelse]],"")</f>
        <v>Hold 1-4 Ikke-psykotiske symptomer</v>
      </c>
      <c r="C744" s="35">
        <f>C743</f>
        <v>43549</v>
      </c>
      <c r="D744" s="30">
        <f>E743+TIME(0,15,0)</f>
        <v>0.41666666666666669</v>
      </c>
      <c r="E744" s="30">
        <v>0.44791666666666669</v>
      </c>
      <c r="G744" s="15" t="s">
        <v>89</v>
      </c>
      <c r="H744" s="151" t="s">
        <v>228</v>
      </c>
      <c r="I744" s="15" t="str">
        <f>I743</f>
        <v>1-4</v>
      </c>
      <c r="J744" t="s">
        <v>352</v>
      </c>
      <c r="M744" s="171"/>
    </row>
    <row r="745" spans="1:18" ht="15">
      <c r="A745" t="s">
        <v>86</v>
      </c>
      <c r="B745" s="2" t="str">
        <f>IF(Table1[[#This Row],[Fag]]&lt;&gt;"","Hold " &amp; Table1[[#This Row],[Dette er for hold '# (fx 1-8 eller 1)]] &amp; " " &amp; Table1[[#This Row],[Beskrivelse]],"")</f>
        <v>Hold 1-4 Overordnet introduktion til børne- og ungdomspsykiatri</v>
      </c>
      <c r="C745" s="35">
        <f>C744</f>
        <v>43549</v>
      </c>
      <c r="D745" s="30">
        <f>E744+TIME(0,15,0)</f>
        <v>0.45833333333333337</v>
      </c>
      <c r="E745" s="30">
        <v>0.48958333333333331</v>
      </c>
      <c r="G745" s="15" t="s">
        <v>90</v>
      </c>
      <c r="H745" s="151" t="s">
        <v>228</v>
      </c>
      <c r="I745" s="15" t="str">
        <f>I744</f>
        <v>1-4</v>
      </c>
      <c r="J745" s="15" t="s">
        <v>350</v>
      </c>
      <c r="M745" s="171"/>
    </row>
    <row r="746" spans="1:18">
      <c r="B746" s="2" t="str">
        <f>IF(Table1[[#This Row],[Fag]]&lt;&gt;"","Hold " &amp; Table1[[#This Row],[Dette er for hold '# (fx 1-8 eller 1)]] &amp; " " &amp; Table1[[#This Row],[Beskrivelse]],"")</f>
        <v/>
      </c>
      <c r="D746" s="30"/>
      <c r="E746" s="30"/>
      <c r="G746" s="15"/>
      <c r="H746" s="64"/>
      <c r="J746" s="15"/>
      <c r="K746" s="17"/>
      <c r="L746" s="17"/>
      <c r="M746" s="17"/>
      <c r="N746" s="17"/>
    </row>
    <row r="747" spans="1:18" ht="15">
      <c r="A747" t="s">
        <v>86</v>
      </c>
      <c r="B747" s="2" t="str">
        <f>IF(Table1[[#This Row],[Fag]]&lt;&gt;"","Hold " &amp; Table1[[#This Row],[Dette er for hold '# (fx 1-8 eller 1)]] &amp; " " &amp; Table1[[#This Row],[Beskrivelse]],"")</f>
        <v>Hold 5-8 Orientering om undervisning og diagnostisk interview PSE</v>
      </c>
      <c r="C747" s="35">
        <f>IF(Table1[[#This Row],[Navn]]&lt;&gt;"",DATE($T$7, 1, -2) - WEEKDAY(DATE($T$7, 1, 3)) +Table1[[#This Row],[Kal uge]]* 7+Table1[[#This Row],[Uge dag]]-1,"")</f>
        <v>43584</v>
      </c>
      <c r="D747" s="30">
        <v>0.33333333333333331</v>
      </c>
      <c r="E747" s="30">
        <v>0.36458333333333331</v>
      </c>
      <c r="G747" s="15" t="s">
        <v>87</v>
      </c>
      <c r="H747" s="151" t="s">
        <v>229</v>
      </c>
      <c r="I747" s="15" t="s">
        <v>68</v>
      </c>
      <c r="J747" s="15" t="s">
        <v>352</v>
      </c>
      <c r="M747" s="171"/>
      <c r="P747">
        <v>18</v>
      </c>
      <c r="R747">
        <v>1</v>
      </c>
    </row>
    <row r="748" spans="1:18" ht="15">
      <c r="A748" t="s">
        <v>86</v>
      </c>
      <c r="B748" s="2" t="str">
        <f>IF(Table1[[#This Row],[Fag]]&lt;&gt;"","Hold " &amp; Table1[[#This Row],[Dette er for hold '# (fx 1-8 eller 1)]] &amp; " " &amp; Table1[[#This Row],[Beskrivelse]],"")</f>
        <v>Hold 5-8 Psykotiske symptomer</v>
      </c>
      <c r="C748" s="35">
        <f>C747</f>
        <v>43584</v>
      </c>
      <c r="D748" s="30">
        <f>E747+TIME(0,15,0)</f>
        <v>0.375</v>
      </c>
      <c r="E748" s="30">
        <v>0.40625</v>
      </c>
      <c r="G748" s="15" t="s">
        <v>88</v>
      </c>
      <c r="H748" s="151" t="s">
        <v>229</v>
      </c>
      <c r="I748" s="15" t="str">
        <f>I747</f>
        <v>5-8</v>
      </c>
      <c r="J748" s="15" t="s">
        <v>352</v>
      </c>
      <c r="M748" s="171"/>
    </row>
    <row r="749" spans="1:18" ht="15">
      <c r="A749" t="s">
        <v>86</v>
      </c>
      <c r="B749" s="2" t="str">
        <f>IF(Table1[[#This Row],[Fag]]&lt;&gt;"","Hold " &amp; Table1[[#This Row],[Dette er for hold '# (fx 1-8 eller 1)]] &amp; " " &amp; Table1[[#This Row],[Beskrivelse]],"")</f>
        <v>Hold 5-8 Ikke-psykotiske symptomer</v>
      </c>
      <c r="C749" s="35">
        <f>C748</f>
        <v>43584</v>
      </c>
      <c r="D749" s="30">
        <f>E748+TIME(0,15,0)</f>
        <v>0.41666666666666669</v>
      </c>
      <c r="E749" s="30">
        <v>0.44791666666666669</v>
      </c>
      <c r="G749" s="15" t="s">
        <v>89</v>
      </c>
      <c r="H749" s="151" t="s">
        <v>229</v>
      </c>
      <c r="I749" s="15" t="str">
        <f>I748</f>
        <v>5-8</v>
      </c>
      <c r="J749" s="15" t="s">
        <v>352</v>
      </c>
      <c r="M749" s="171"/>
    </row>
    <row r="750" spans="1:18" ht="15">
      <c r="A750" t="s">
        <v>86</v>
      </c>
      <c r="B750" s="2" t="str">
        <f>IF(Table1[[#This Row],[Fag]]&lt;&gt;"","Hold " &amp; Table1[[#This Row],[Dette er for hold '# (fx 1-8 eller 1)]] &amp; " " &amp; Table1[[#This Row],[Beskrivelse]],"")</f>
        <v>Hold 5-8 Overordnet introduktion til børne- og ungdomspsykiatri</v>
      </c>
      <c r="C750" s="35">
        <f>C749</f>
        <v>43584</v>
      </c>
      <c r="D750" s="30">
        <f>E749+TIME(0,15,0)</f>
        <v>0.45833333333333337</v>
      </c>
      <c r="E750" s="30">
        <v>0.48958333333333331</v>
      </c>
      <c r="G750" s="15" t="s">
        <v>90</v>
      </c>
      <c r="H750" s="151" t="s">
        <v>229</v>
      </c>
      <c r="I750" s="15" t="str">
        <f>I749</f>
        <v>5-8</v>
      </c>
      <c r="J750" s="15" t="s">
        <v>351</v>
      </c>
      <c r="M750" s="171"/>
    </row>
    <row r="751" spans="1:18" ht="20.25" customHeight="1">
      <c r="D751" s="30"/>
      <c r="E751" s="30"/>
      <c r="J751" s="17"/>
      <c r="K751" s="17"/>
      <c r="L751" s="17"/>
      <c r="M751" s="17"/>
      <c r="N751" s="17"/>
    </row>
    <row r="752" spans="1:18">
      <c r="D752" s="30"/>
      <c r="E752" s="30"/>
      <c r="J752" s="17"/>
      <c r="K752" s="17"/>
      <c r="L752" s="17"/>
      <c r="M752" s="17"/>
      <c r="N752" s="17"/>
    </row>
    <row r="753" spans="1:18" ht="20.25">
      <c r="B753" s="62" t="s">
        <v>93</v>
      </c>
      <c r="D753" s="30"/>
      <c r="E753" s="30"/>
      <c r="H753" s="89" t="s">
        <v>110</v>
      </c>
      <c r="I753" s="88"/>
      <c r="J753" s="17"/>
      <c r="K753" s="17"/>
      <c r="L753" s="17"/>
      <c r="M753" s="17"/>
      <c r="N753" s="17"/>
    </row>
    <row r="754" spans="1:18" ht="15">
      <c r="A754" t="s">
        <v>93</v>
      </c>
      <c r="B754" s="2" t="str">
        <f>IF(Table1[[#This Row],[Fag]]&lt;&gt;"","Hold " &amp; Table1[[#This Row],[Dette er for hold '# (fx 1-8 eller 1)]] &amp; " " &amp; Table1[[#This Row],[Beskrivelse]],"")</f>
        <v>Hold 9-12 Bipolar-lidelse</v>
      </c>
      <c r="C754" s="40">
        <f>IF(Table1[[#This Row],[Navn]]&lt;&gt;"",DATE($T$7, 1, -2) - WEEKDAY(DATE($T$7, 1, 3)) +Table1[[#This Row],[Kal uge]]* 7+Table1[[#This Row],[Uge dag]]-1,"")</f>
        <v>43504</v>
      </c>
      <c r="D754" s="34">
        <v>0.375</v>
      </c>
      <c r="E754" s="34">
        <v>0.48958333333333331</v>
      </c>
      <c r="G754" t="s">
        <v>221</v>
      </c>
      <c r="H754" s="151" t="s">
        <v>261</v>
      </c>
      <c r="I754" s="15" t="s">
        <v>67</v>
      </c>
      <c r="J754" s="15" t="s">
        <v>353</v>
      </c>
      <c r="M754" s="171"/>
      <c r="N754" s="147" t="s">
        <v>257</v>
      </c>
      <c r="O754" t="s">
        <v>259</v>
      </c>
      <c r="P754">
        <v>6</v>
      </c>
      <c r="R754">
        <v>5</v>
      </c>
    </row>
    <row r="755" spans="1:18" ht="15">
      <c r="A755" t="s">
        <v>93</v>
      </c>
      <c r="B755" s="2" t="str">
        <f>IF(Table1[[#This Row],[Fag]]&lt;&gt;"","Hold " &amp; Table1[[#This Row],[Dette er for hold '# (fx 1-8 eller 1)]] &amp; " " &amp; Table1[[#This Row],[Beskrivelse]],"")</f>
        <v>Hold 9-12 Misbrugsscreening</v>
      </c>
      <c r="C755" s="40">
        <f>IF(Table1[[#This Row],[Navn]]&lt;&gt;"",DATE($T$7, 1, -2) - WEEKDAY(DATE($T$7, 1, 3)) +Table1[[#This Row],[Kal uge]]* 7+Table1[[#This Row],[Uge dag]]-1,"")</f>
        <v>43504</v>
      </c>
      <c r="D755" s="34">
        <v>0.51041666666666663</v>
      </c>
      <c r="E755" s="34">
        <v>0.54166666666666663</v>
      </c>
      <c r="G755" s="74" t="s">
        <v>95</v>
      </c>
      <c r="H755" s="151" t="s">
        <v>261</v>
      </c>
      <c r="I755" s="15" t="s">
        <v>67</v>
      </c>
      <c r="J755" s="15" t="s">
        <v>354</v>
      </c>
      <c r="M755" s="171"/>
      <c r="N755" s="147" t="s">
        <v>257</v>
      </c>
      <c r="O755" t="s">
        <v>255</v>
      </c>
      <c r="P755">
        <f>P754</f>
        <v>6</v>
      </c>
      <c r="R755">
        <f>R754</f>
        <v>5</v>
      </c>
    </row>
    <row r="756" spans="1:18" ht="15">
      <c r="C756" s="123"/>
      <c r="D756" s="34"/>
      <c r="E756" s="34"/>
      <c r="F756" s="115"/>
      <c r="G756" s="74"/>
      <c r="H756" s="151"/>
      <c r="J756" s="15"/>
      <c r="K756" s="17"/>
      <c r="L756" s="17"/>
      <c r="M756" s="17"/>
      <c r="N756" s="17"/>
    </row>
    <row r="757" spans="1:18" ht="15">
      <c r="A757" t="str">
        <f>A754</f>
        <v>Psykiatri TBL</v>
      </c>
      <c r="B757" s="2" t="str">
        <f>IF(Table1[[#This Row],[Fag]]&lt;&gt;"","Hold " &amp; Table1[[#This Row],[Dette er for hold '# (fx 1-8 eller 1)]] &amp; " " &amp; Table1[[#This Row],[Beskrivelse]],"")</f>
        <v>Hold 9-12 Depression, demens, delir</v>
      </c>
      <c r="C757" s="40">
        <f>IF(Table1[[#This Row],[Navn]]&lt;&gt;"",DATE($T$7, 1, -2) - WEEKDAY(DATE($T$7, 1, 3)) +Table1[[#This Row],[Kal uge]]* 7+Table1[[#This Row],[Uge dag]]-1,"")</f>
        <v>43511</v>
      </c>
      <c r="D757" s="34">
        <v>0.33333333333333331</v>
      </c>
      <c r="E757" s="34">
        <v>0.44791666666666669</v>
      </c>
      <c r="G757" t="s">
        <v>94</v>
      </c>
      <c r="H757" s="151" t="s">
        <v>261</v>
      </c>
      <c r="I757" s="75" t="str">
        <f>I754</f>
        <v>9-12</v>
      </c>
      <c r="J757" s="15" t="s">
        <v>355</v>
      </c>
      <c r="K757" s="17"/>
      <c r="M757" s="171"/>
      <c r="N757" s="147" t="s">
        <v>257</v>
      </c>
      <c r="O757" t="s">
        <v>296</v>
      </c>
      <c r="P757">
        <v>7</v>
      </c>
      <c r="R757">
        <f>R755</f>
        <v>5</v>
      </c>
    </row>
    <row r="758" spans="1:18" ht="15">
      <c r="A758" t="s">
        <v>93</v>
      </c>
      <c r="B758" s="2" t="str">
        <f>IF(Table1[[#This Row],[Fag]]&lt;&gt;"","Hold " &amp; Table1[[#This Row],[Dette er for hold '# (fx 1-8 eller 1)]] &amp; " " &amp; Table1[[#This Row],[Beskrivelse]],"")</f>
        <v>Hold 9-12 Retspsykiatri</v>
      </c>
      <c r="C758" s="40">
        <f>IF(Table1[[#This Row],[Navn]]&lt;&gt;"",DATE($T$7, 1, -2) - WEEKDAY(DATE($T$7, 1, 3)) +Table1[[#This Row],[Kal uge]]* 7+Table1[[#This Row],[Uge dag]]-1,"")</f>
        <v>43511</v>
      </c>
      <c r="D758" s="34">
        <v>0.45833333333333331</v>
      </c>
      <c r="E758" s="34">
        <v>0.48958333333333331</v>
      </c>
      <c r="G758" t="s">
        <v>91</v>
      </c>
      <c r="H758" s="151" t="s">
        <v>261</v>
      </c>
      <c r="I758" s="15" t="str">
        <f t="shared" ref="I758:I763" si="18">I757</f>
        <v>9-12</v>
      </c>
      <c r="J758" s="15" t="s">
        <v>355</v>
      </c>
      <c r="M758" s="171"/>
      <c r="N758" s="147" t="s">
        <v>257</v>
      </c>
      <c r="O758" t="s">
        <v>297</v>
      </c>
      <c r="P758">
        <v>7</v>
      </c>
      <c r="R758">
        <v>5</v>
      </c>
    </row>
    <row r="759" spans="1:18" ht="15">
      <c r="A759" t="s">
        <v>93</v>
      </c>
      <c r="B759" s="2" t="str">
        <f>IF(Table1[[#This Row],[Fag]]&lt;&gt;"","Hold " &amp; Table1[[#This Row],[Dette er for hold '# (fx 1-8 eller 1)]] &amp; " " &amp; Table1[[#This Row],[Beskrivelse]],"")</f>
        <v>Hold 9-12 Skizofreni, misbrug og selvmordsadfærd</v>
      </c>
      <c r="C759" s="40">
        <f>IF(Table1[[#This Row],[Navn]]&lt;&gt;"",DATE($T$7, 1, -2) - WEEKDAY(DATE($T$7, 1, 3)) +Table1[[#This Row],[Kal uge]]* 7+Table1[[#This Row],[Uge dag]]-1,"")</f>
        <v>43511</v>
      </c>
      <c r="D759" s="34">
        <v>0.51041666666666663</v>
      </c>
      <c r="E759" s="34">
        <v>0.625</v>
      </c>
      <c r="G759" t="s">
        <v>96</v>
      </c>
      <c r="H759" s="151" t="s">
        <v>261</v>
      </c>
      <c r="I759" s="15" t="str">
        <f>I763</f>
        <v>9-12</v>
      </c>
      <c r="J759" s="15" t="s">
        <v>349</v>
      </c>
      <c r="M759" s="171"/>
      <c r="N759" s="147" t="s">
        <v>257</v>
      </c>
      <c r="O759" t="s">
        <v>298</v>
      </c>
      <c r="P759">
        <v>7</v>
      </c>
      <c r="R759">
        <v>5</v>
      </c>
    </row>
    <row r="760" spans="1:18" ht="14.25" customHeight="1">
      <c r="C760" s="123"/>
      <c r="D760" s="34"/>
      <c r="E760" s="34"/>
      <c r="F760" s="115"/>
      <c r="H760" s="151"/>
      <c r="J760" s="15"/>
      <c r="K760" s="17"/>
      <c r="L760" s="17"/>
      <c r="M760" s="17"/>
      <c r="N760" s="17"/>
    </row>
    <row r="761" spans="1:18" ht="15">
      <c r="A761" t="s">
        <v>93</v>
      </c>
      <c r="B761" s="2" t="str">
        <f>IF(Table1[[#This Row],[Fag]]&lt;&gt;"","Hold " &amp; Table1[[#This Row],[Dette er for hold '# (fx 1-8 eller 1)]] &amp; " " &amp; Table1[[#This Row],[Beskrivelse]],"")</f>
        <v>Hold 9-12 Autisme og angst</v>
      </c>
      <c r="C761" s="40">
        <f>IF(Table1[[#This Row],[Navn]]&lt;&gt;"",DATE($T$7, 1, -2) - WEEKDAY(DATE($T$7, 1, 3)) +Table1[[#This Row],[Kal uge]]* 7+Table1[[#This Row],[Uge dag]]-1,"")</f>
        <v>43518</v>
      </c>
      <c r="D761" s="34">
        <v>0.375</v>
      </c>
      <c r="E761" s="34">
        <v>0.48958333333333331</v>
      </c>
      <c r="G761" t="s">
        <v>97</v>
      </c>
      <c r="H761" s="151" t="s">
        <v>261</v>
      </c>
      <c r="I761" s="15" t="s">
        <v>67</v>
      </c>
      <c r="J761" s="15" t="s">
        <v>351</v>
      </c>
      <c r="M761" s="171"/>
      <c r="P761">
        <v>8</v>
      </c>
      <c r="R761">
        <v>5</v>
      </c>
    </row>
    <row r="762" spans="1:18" ht="15">
      <c r="A762" t="s">
        <v>93</v>
      </c>
      <c r="B762" s="2" t="str">
        <f>IF(Table1[[#This Row],[Fag]]&lt;&gt;"","Hold " &amp; Table1[[#This Row],[Dette er for hold '# (fx 1-8 eller 1)]] &amp; " " &amp; Table1[[#This Row],[Beskrivelse]],"")</f>
        <v>Hold 9-12 Gennemgang af eksamensopgave, børn og ungdomspsykiatri</v>
      </c>
      <c r="C762" s="40">
        <f>C761</f>
        <v>43518</v>
      </c>
      <c r="D762" s="34">
        <v>0.51041666666666663</v>
      </c>
      <c r="E762" s="34">
        <v>0.54166666666666663</v>
      </c>
      <c r="G762" t="s">
        <v>98</v>
      </c>
      <c r="H762" s="151" t="s">
        <v>261</v>
      </c>
      <c r="I762" s="15" t="str">
        <f t="shared" si="18"/>
        <v>9-12</v>
      </c>
      <c r="J762" s="15" t="s">
        <v>351</v>
      </c>
      <c r="M762" s="171"/>
    </row>
    <row r="763" spans="1:18" ht="15">
      <c r="A763" t="s">
        <v>93</v>
      </c>
      <c r="B763" s="2" t="str">
        <f>IF(Table1[[#This Row],[Fag]]&lt;&gt;"","Hold " &amp; Table1[[#This Row],[Dette er for hold '# (fx 1-8 eller 1)]] &amp; " " &amp; Table1[[#This Row],[Beskrivelse]],"")</f>
        <v>Hold 9-12 Gennemgang af eksamensopgave, voksenpsykiatri</v>
      </c>
      <c r="C763" s="40">
        <f>C761</f>
        <v>43518</v>
      </c>
      <c r="D763" s="34">
        <v>0.55208333333333337</v>
      </c>
      <c r="E763" s="34">
        <v>0.58333333333333337</v>
      </c>
      <c r="G763" t="s">
        <v>99</v>
      </c>
      <c r="H763" s="151" t="s">
        <v>261</v>
      </c>
      <c r="I763" s="15" t="str">
        <f t="shared" si="18"/>
        <v>9-12</v>
      </c>
      <c r="J763" s="15" t="s">
        <v>356</v>
      </c>
      <c r="M763" s="171"/>
    </row>
    <row r="764" spans="1:18">
      <c r="C764" s="123"/>
      <c r="D764" s="34"/>
      <c r="E764" s="34"/>
      <c r="F764" s="123"/>
      <c r="G764" s="17"/>
      <c r="H764" s="19"/>
      <c r="I764" s="19"/>
      <c r="J764" s="17"/>
      <c r="K764" s="17"/>
      <c r="L764" s="17"/>
      <c r="M764" s="17"/>
      <c r="N764" s="17"/>
    </row>
    <row r="765" spans="1:18">
      <c r="B765" s="2" t="str">
        <f>IF(Table1[[#This Row],[Fag]]&lt;&gt;"","Hold " &amp; Table1[[#This Row],[Dette er for hold '# (fx 1-8 eller 1)]] &amp; " " &amp; Table1[[#This Row],[Beskrivelse]],"")</f>
        <v/>
      </c>
      <c r="C765" s="40" t="str">
        <f>IF(Table1[[#This Row],[Navn]]&lt;&gt;"",DATE($T$7, 1, -2) - WEEKDAY(DATE($T$7, 1, 3)) +Table1[[#This Row],[Kal uge]]* 7+Table1[[#This Row],[Uge dag]]-1,"")</f>
        <v/>
      </c>
      <c r="D765" s="34"/>
      <c r="E765" s="34"/>
      <c r="F765" s="17"/>
      <c r="G765" s="17"/>
      <c r="H765" s="19"/>
      <c r="I765" s="19"/>
      <c r="J765" s="19"/>
      <c r="K765" s="17"/>
      <c r="L765" s="17"/>
      <c r="M765" s="17"/>
      <c r="N765" s="17"/>
    </row>
    <row r="766" spans="1:18" ht="15">
      <c r="A766" t="s">
        <v>93</v>
      </c>
      <c r="B766" s="2" t="str">
        <f>IF(Table1[[#This Row],[Fag]]&lt;&gt;"","Hold " &amp; Table1[[#This Row],[Dette er for hold '# (fx 1-8 eller 1)]] &amp; " " &amp; Table1[[#This Row],[Beskrivelse]],"")</f>
        <v>Hold 13-16 Depression, demens, delir</v>
      </c>
      <c r="C766" s="40">
        <f>IF(Table1[[#This Row],[Navn]]&lt;&gt;"",DATE($T$7, 1, -2) - WEEKDAY(DATE($T$7, 1, 3)) +Table1[[#This Row],[Kal uge]]* 7+Table1[[#This Row],[Uge dag]]-1,"")</f>
        <v>43532</v>
      </c>
      <c r="D766" s="34">
        <v>0.33333333333333331</v>
      </c>
      <c r="E766" s="34">
        <v>0.44791666666666669</v>
      </c>
      <c r="G766" t="s">
        <v>94</v>
      </c>
      <c r="H766" s="151" t="s">
        <v>261</v>
      </c>
      <c r="I766" s="15" t="s">
        <v>65</v>
      </c>
      <c r="J766" s="15" t="s">
        <v>355</v>
      </c>
      <c r="M766" s="171"/>
      <c r="N766" s="147" t="s">
        <v>257</v>
      </c>
      <c r="O766" t="s">
        <v>299</v>
      </c>
      <c r="P766">
        <v>10</v>
      </c>
      <c r="R766">
        <v>5</v>
      </c>
    </row>
    <row r="767" spans="1:18" ht="15">
      <c r="A767" t="str">
        <f>A766</f>
        <v>Psykiatri TBL</v>
      </c>
      <c r="B767" s="18" t="str">
        <f>IF(Table1[[#This Row],[Fag]]&lt;&gt;"","Hold " &amp; Table1[[#This Row],[Dette er for hold '# (fx 1-8 eller 1)]] &amp; " " &amp; Table1[[#This Row],[Beskrivelse]],"")</f>
        <v>Hold 13-16 Retspsykiatri</v>
      </c>
      <c r="C767" s="40">
        <f>IF(Table1[[#This Row],[Navn]]&lt;&gt;"",DATE($T$7, 1, -2) - WEEKDAY(DATE($T$7, 1, 3)) +Table1[[#This Row],[Kal uge]]* 7+Table1[[#This Row],[Uge dag]]-1,"")</f>
        <v>43532</v>
      </c>
      <c r="D767" s="34">
        <v>0.45833333333333331</v>
      </c>
      <c r="E767" s="34">
        <v>0.48958333333333331</v>
      </c>
      <c r="F767" s="17"/>
      <c r="G767" s="17" t="s">
        <v>91</v>
      </c>
      <c r="H767" s="151" t="s">
        <v>261</v>
      </c>
      <c r="I767" s="19" t="str">
        <f t="shared" ref="I767:I775" si="19">I766</f>
        <v>13-16</v>
      </c>
      <c r="J767" s="15" t="s">
        <v>355</v>
      </c>
      <c r="K767" s="17"/>
      <c r="L767" s="17"/>
      <c r="M767" s="171"/>
      <c r="N767" s="147" t="s">
        <v>257</v>
      </c>
      <c r="P767">
        <v>10</v>
      </c>
      <c r="R767">
        <v>5</v>
      </c>
    </row>
    <row r="768" spans="1:18" ht="15">
      <c r="A768" t="s">
        <v>93</v>
      </c>
      <c r="B768" s="18" t="str">
        <f>IF(Table1[[#This Row],[Fag]]&lt;&gt;"","Hold " &amp; Table1[[#This Row],[Dette er for hold '# (fx 1-8 eller 1)]] &amp; " " &amp; Table1[[#This Row],[Beskrivelse]],"")</f>
        <v>Hold 13-16 Misbrugsscreening</v>
      </c>
      <c r="C768" s="40">
        <f>IF(Table1[[#This Row],[Navn]]&lt;&gt;"",DATE($T$7, 1, -2) - WEEKDAY(DATE($T$7, 1, 3)) +Table1[[#This Row],[Kal uge]]* 7+Table1[[#This Row],[Uge dag]]-1,"")</f>
        <v>43532</v>
      </c>
      <c r="D768" s="34">
        <v>0.51041666666666663</v>
      </c>
      <c r="E768" s="34">
        <v>0.54166666666666663</v>
      </c>
      <c r="F768" s="17"/>
      <c r="G768" t="s">
        <v>95</v>
      </c>
      <c r="H768" s="151" t="s">
        <v>261</v>
      </c>
      <c r="I768" s="19" t="str">
        <f t="shared" si="19"/>
        <v>13-16</v>
      </c>
      <c r="J768" s="15" t="s">
        <v>354</v>
      </c>
      <c r="K768" s="17"/>
      <c r="L768" s="17"/>
      <c r="M768" s="171"/>
      <c r="N768" s="147" t="s">
        <v>257</v>
      </c>
      <c r="P768">
        <v>10</v>
      </c>
      <c r="R768">
        <v>5</v>
      </c>
    </row>
    <row r="769" spans="1:18" ht="14.25" customHeight="1">
      <c r="B769" s="18"/>
      <c r="C769" s="123"/>
      <c r="D769" s="34"/>
      <c r="E769" s="34"/>
      <c r="F769" s="123"/>
      <c r="H769" s="151"/>
      <c r="I769" s="19"/>
      <c r="J769" s="19"/>
      <c r="K769" s="17"/>
      <c r="L769" s="17"/>
      <c r="M769" s="17"/>
      <c r="N769" s="17"/>
    </row>
    <row r="770" spans="1:18" ht="14.25" customHeight="1">
      <c r="A770" t="s">
        <v>93</v>
      </c>
      <c r="B770" s="2" t="str">
        <f>IF(Table1[[#This Row],[Fag]]&lt;&gt;"","Hold " &amp; Table1[[#This Row],[Dette er for hold '# (fx 1-8 eller 1)]] &amp; " " &amp; Table1[[#This Row],[Beskrivelse]],"")</f>
        <v>Hold 13-16 Bipolar-lidelse</v>
      </c>
      <c r="C770" s="40">
        <f>IF(Table1[[#This Row],[Navn]]&lt;&gt;"",DATE($T$7, 1, -2) - WEEKDAY(DATE($T$7, 1, 3)) +Table1[[#This Row],[Kal uge]]* 7+Table1[[#This Row],[Uge dag]]-1,"")</f>
        <v>43539</v>
      </c>
      <c r="D770" s="34">
        <v>0.375</v>
      </c>
      <c r="E770" s="34">
        <v>0.48958333333333331</v>
      </c>
      <c r="G770" t="s">
        <v>221</v>
      </c>
      <c r="H770" s="151" t="s">
        <v>261</v>
      </c>
      <c r="I770" s="15" t="str">
        <f>I775</f>
        <v>13-16</v>
      </c>
      <c r="J770" t="s">
        <v>353</v>
      </c>
      <c r="M770" s="171"/>
      <c r="N770" s="147" t="s">
        <v>257</v>
      </c>
      <c r="O770" t="s">
        <v>387</v>
      </c>
      <c r="P770">
        <v>11</v>
      </c>
      <c r="R770">
        <v>5</v>
      </c>
    </row>
    <row r="771" spans="1:18" ht="14.25" customHeight="1">
      <c r="A771" t="s">
        <v>93</v>
      </c>
      <c r="B771" s="2" t="str">
        <f>IF(Table1[[#This Row],[Fag]]&lt;&gt;"","Hold " &amp; Table1[[#This Row],[Dette er for hold '# (fx 1-8 eller 1)]] &amp; " " &amp; Table1[[#This Row],[Beskrivelse]],"")</f>
        <v>Hold 13-16 Skizofreni, misbrug og selvmordsadfærd</v>
      </c>
      <c r="C771" s="40">
        <f>IF(Table1[[#This Row],[Navn]]&lt;&gt;"",DATE($T$7, 1, -2) - WEEKDAY(DATE($T$7, 1, 3)) +Table1[[#This Row],[Kal uge]]* 7+Table1[[#This Row],[Uge dag]]-1,"")</f>
        <v>43539</v>
      </c>
      <c r="D771" s="34">
        <v>0.51041666666666663</v>
      </c>
      <c r="E771" s="34">
        <v>0.625</v>
      </c>
      <c r="G771" s="17" t="s">
        <v>96</v>
      </c>
      <c r="H771" s="151" t="s">
        <v>261</v>
      </c>
      <c r="I771" s="15" t="s">
        <v>65</v>
      </c>
      <c r="J771" s="15" t="s">
        <v>356</v>
      </c>
      <c r="M771" s="171"/>
      <c r="N771" s="147" t="s">
        <v>257</v>
      </c>
      <c r="O771" t="s">
        <v>388</v>
      </c>
      <c r="P771">
        <v>11</v>
      </c>
      <c r="R771">
        <v>5</v>
      </c>
    </row>
    <row r="772" spans="1:18" ht="15">
      <c r="C772" s="123"/>
      <c r="D772" s="34"/>
      <c r="E772" s="34"/>
      <c r="F772" s="115"/>
      <c r="G772" s="17"/>
      <c r="H772" s="151"/>
      <c r="J772" s="19"/>
      <c r="K772" s="17"/>
      <c r="L772" s="17"/>
      <c r="M772" s="17"/>
      <c r="N772" s="17"/>
    </row>
    <row r="773" spans="1:18" ht="15">
      <c r="A773" t="str">
        <f>A771</f>
        <v>Psykiatri TBL</v>
      </c>
      <c r="B773" s="2" t="str">
        <f>IF(Table1[[#This Row],[Fag]]&lt;&gt;"","Hold " &amp; Table1[[#This Row],[Dette er for hold '# (fx 1-8 eller 1)]] &amp; " " &amp; Table1[[#This Row],[Beskrivelse]],"")</f>
        <v>Hold 13-16 Autisme og angst</v>
      </c>
      <c r="C773" s="40">
        <f>IF(Table1[[#This Row],[Navn]]&lt;&gt;"",DATE($T$7, 1, -2) - WEEKDAY(DATE($T$7, 1, 3)) +Table1[[#This Row],[Kal uge]]* 7+Table1[[#This Row],[Uge dag]]-1,"")</f>
        <v>43546</v>
      </c>
      <c r="D773" s="34">
        <v>0.375</v>
      </c>
      <c r="E773" s="34">
        <v>0.48958333333333331</v>
      </c>
      <c r="G773" t="s">
        <v>97</v>
      </c>
      <c r="H773" s="151" t="s">
        <v>261</v>
      </c>
      <c r="I773" s="15" t="str">
        <f>I771</f>
        <v>13-16</v>
      </c>
      <c r="J773" s="15" t="s">
        <v>350</v>
      </c>
      <c r="M773" s="171"/>
      <c r="P773">
        <f>P761+4</f>
        <v>12</v>
      </c>
      <c r="R773">
        <v>5</v>
      </c>
    </row>
    <row r="774" spans="1:18" ht="15">
      <c r="A774" t="str">
        <f>A773</f>
        <v>Psykiatri TBL</v>
      </c>
      <c r="B774" s="2" t="str">
        <f>IF(Table1[[#This Row],[Fag]]&lt;&gt;"","Hold " &amp; Table1[[#This Row],[Dette er for hold '# (fx 1-8 eller 1)]] &amp; " " &amp; Table1[[#This Row],[Beskrivelse]],"")</f>
        <v>Hold 13-16 Gennemgang af eksamensopgave, børn og ungdomspsykiatri</v>
      </c>
      <c r="C774" s="40">
        <f>C773</f>
        <v>43546</v>
      </c>
      <c r="D774" s="34">
        <v>0.51041666666666663</v>
      </c>
      <c r="E774" s="34">
        <v>0.54166666666666663</v>
      </c>
      <c r="G774" t="s">
        <v>98</v>
      </c>
      <c r="H774" s="151" t="s">
        <v>261</v>
      </c>
      <c r="I774" s="15" t="str">
        <f t="shared" si="19"/>
        <v>13-16</v>
      </c>
      <c r="J774" s="15" t="s">
        <v>350</v>
      </c>
      <c r="M774" s="171"/>
    </row>
    <row r="775" spans="1:18" ht="15">
      <c r="A775" t="str">
        <f>A774</f>
        <v>Psykiatri TBL</v>
      </c>
      <c r="B775" s="2" t="str">
        <f>IF(Table1[[#This Row],[Fag]]&lt;&gt;"","Hold " &amp; Table1[[#This Row],[Dette er for hold '# (fx 1-8 eller 1)]] &amp; " " &amp; Table1[[#This Row],[Beskrivelse]],"")</f>
        <v>Hold 13-16 Gennemgang af eksamensopgave, voksenpsykiatri</v>
      </c>
      <c r="C775" s="40">
        <f>C773</f>
        <v>43546</v>
      </c>
      <c r="D775" s="34">
        <v>0.55208333333333337</v>
      </c>
      <c r="E775" s="34">
        <v>0.58333333333333337</v>
      </c>
      <c r="G775" t="s">
        <v>99</v>
      </c>
      <c r="H775" s="151" t="s">
        <v>261</v>
      </c>
      <c r="I775" s="15" t="str">
        <f t="shared" si="19"/>
        <v>13-16</v>
      </c>
      <c r="J775" s="15" t="s">
        <v>356</v>
      </c>
      <c r="M775" s="171"/>
    </row>
    <row r="776" spans="1:18">
      <c r="C776" s="123"/>
      <c r="D776" s="34"/>
      <c r="E776" s="34"/>
      <c r="F776" s="115"/>
      <c r="K776" s="17"/>
      <c r="L776" s="17"/>
      <c r="M776" s="17"/>
      <c r="N776" s="17"/>
    </row>
    <row r="777" spans="1:18">
      <c r="B777" s="2" t="str">
        <f>IF(Table1[[#This Row],[Fag]]&lt;&gt;"","Hold " &amp; Table1[[#This Row],[Dette er for hold '# (fx 1-8 eller 1)]] &amp; " " &amp; Table1[[#This Row],[Beskrivelse]],"")</f>
        <v/>
      </c>
      <c r="C777" s="40" t="str">
        <f>IF(Table1[[#This Row],[Navn]]&lt;&gt;"",DATE($T$7, 1, -2) - WEEKDAY(DATE($T$7, 1, 3)) +Table1[[#This Row],[Kal uge]]* 7+Table1[[#This Row],[Uge dag]]-1,"")</f>
        <v/>
      </c>
      <c r="D777" s="18"/>
      <c r="E777" s="18"/>
      <c r="F777" s="2"/>
      <c r="G777" s="2"/>
      <c r="J777" s="15"/>
      <c r="K777" s="17"/>
      <c r="L777" s="17"/>
      <c r="M777" s="17"/>
      <c r="N777" s="17"/>
    </row>
    <row r="778" spans="1:18" ht="15">
      <c r="A778" t="s">
        <v>93</v>
      </c>
      <c r="B778" s="2" t="str">
        <f>IF(Table1[[#This Row],[Fag]]&lt;&gt;"","Hold " &amp; Table1[[#This Row],[Dette er for hold '# (fx 1-8 eller 1)]] &amp; " " &amp; Table1[[#This Row],[Beskrivelse]],"")</f>
        <v>Hold 1-4 Skizofreni, misbrug og selvmordsadfærd</v>
      </c>
      <c r="C778" s="40">
        <f>IF(Table1[[#This Row],[Navn]]&lt;&gt;"",DATE($T$7, 1, -2) - WEEKDAY(DATE($T$7, 1, 3)) +Table1[[#This Row],[Kal uge]]* 7+Table1[[#This Row],[Uge dag]]-1,"")</f>
        <v>43560</v>
      </c>
      <c r="D778" s="34">
        <v>0.375</v>
      </c>
      <c r="E778" s="34">
        <v>0.48958333333333331</v>
      </c>
      <c r="F778" s="2"/>
      <c r="G778" s="2" t="s">
        <v>96</v>
      </c>
      <c r="H778" s="151" t="s">
        <v>261</v>
      </c>
      <c r="I778" s="15" t="s">
        <v>69</v>
      </c>
      <c r="J778" s="15" t="s">
        <v>349</v>
      </c>
      <c r="M778" s="171"/>
      <c r="N778" s="147" t="s">
        <v>257</v>
      </c>
      <c r="O778" t="s">
        <v>389</v>
      </c>
      <c r="P778">
        <f>P766+4</f>
        <v>14</v>
      </c>
      <c r="R778">
        <v>5</v>
      </c>
    </row>
    <row r="779" spans="1:18" ht="15">
      <c r="A779" t="str">
        <f>A778</f>
        <v>Psykiatri TBL</v>
      </c>
      <c r="B779" s="2" t="str">
        <f>IF(Table1[[#This Row],[Fag]]&lt;&gt;"","Hold " &amp; Table1[[#This Row],[Dette er for hold '# (fx 1-8 eller 1)]] &amp; " " &amp; Table1[[#This Row],[Beskrivelse]],"")</f>
        <v>Hold 1-4 Bipolar-lidelse</v>
      </c>
      <c r="C779" s="40">
        <f>C778</f>
        <v>43560</v>
      </c>
      <c r="D779" s="34">
        <v>0.51041666666666663</v>
      </c>
      <c r="E779" s="34">
        <v>0.625</v>
      </c>
      <c r="F779" s="2"/>
      <c r="G779" s="2" t="s">
        <v>221</v>
      </c>
      <c r="H779" s="151" t="s">
        <v>261</v>
      </c>
      <c r="I779" s="15" t="str">
        <f t="shared" ref="I779:I787" si="20">I778</f>
        <v>1-4</v>
      </c>
      <c r="J779" s="15" t="s">
        <v>353</v>
      </c>
      <c r="M779" s="171"/>
      <c r="N779" s="147" t="s">
        <v>257</v>
      </c>
      <c r="O779" t="s">
        <v>390</v>
      </c>
    </row>
    <row r="780" spans="1:18" ht="15">
      <c r="C780" s="123"/>
      <c r="D780" s="34"/>
      <c r="E780" s="34"/>
      <c r="F780" s="115"/>
      <c r="G780" s="2"/>
      <c r="H780" s="151"/>
      <c r="J780" s="15"/>
      <c r="L780" s="17"/>
      <c r="M780" s="17"/>
      <c r="N780" s="17"/>
    </row>
    <row r="781" spans="1:18" ht="15">
      <c r="A781" t="s">
        <v>93</v>
      </c>
      <c r="B781" s="2" t="str">
        <f>IF(Table1[[#This Row],[Fag]]&lt;&gt;"","Hold " &amp; Table1[[#This Row],[Dette er for hold '# (fx 1-8 eller 1)]] &amp; " " &amp; Table1[[#This Row],[Beskrivelse]],"")</f>
        <v>Hold 1-4 Depression, demens, delir</v>
      </c>
      <c r="C781" s="40">
        <f>IF(Table1[[#This Row],[Navn]]&lt;&gt;"",DATE($T$7, 1, -2) - WEEKDAY(DATE($T$7, 1, 3)) +Table1[[#This Row],[Kal uge]]* 7+Table1[[#This Row],[Uge dag]]-1,"")</f>
        <v>43567</v>
      </c>
      <c r="D781" s="34">
        <v>0.33333333333333331</v>
      </c>
      <c r="E781" s="34">
        <v>0.44791666666666669</v>
      </c>
      <c r="F781" s="2"/>
      <c r="G781" s="2" t="s">
        <v>94</v>
      </c>
      <c r="H781" s="151" t="s">
        <v>261</v>
      </c>
      <c r="I781" s="15" t="str">
        <f>I779</f>
        <v>1-4</v>
      </c>
      <c r="J781" s="15" t="s">
        <v>355</v>
      </c>
      <c r="M781" s="171"/>
      <c r="N781" s="147" t="s">
        <v>257</v>
      </c>
      <c r="O781" t="s">
        <v>392</v>
      </c>
      <c r="P781">
        <v>15</v>
      </c>
      <c r="R781">
        <v>5</v>
      </c>
    </row>
    <row r="782" spans="1:18" ht="15">
      <c r="A782" t="s">
        <v>93</v>
      </c>
      <c r="B782" s="2" t="str">
        <f>IF(Table1[[#This Row],[Fag]]&lt;&gt;"","Hold " &amp; Table1[[#This Row],[Dette er for hold '# (fx 1-8 eller 1)]] &amp; " " &amp; Table1[[#This Row],[Beskrivelse]],"")</f>
        <v>Hold 1-4 Retspsykiatri</v>
      </c>
      <c r="C782" s="40">
        <f>IF(Table1[[#This Row],[Navn]]&lt;&gt;"",DATE($T$7, 1, -2) - WEEKDAY(DATE($T$7, 1, 3)) +Table1[[#This Row],[Kal uge]]* 7+Table1[[#This Row],[Uge dag]]-1,"")</f>
        <v>43567</v>
      </c>
      <c r="D782" s="34">
        <v>0.45833333333333331</v>
      </c>
      <c r="E782" s="34">
        <v>0.48958333333333331</v>
      </c>
      <c r="F782" s="2"/>
      <c r="G782" s="2" t="s">
        <v>91</v>
      </c>
      <c r="H782" s="151" t="s">
        <v>261</v>
      </c>
      <c r="I782" s="15" t="s">
        <v>69</v>
      </c>
      <c r="J782" s="15" t="s">
        <v>355</v>
      </c>
      <c r="M782" s="171"/>
      <c r="N782" s="147" t="s">
        <v>257</v>
      </c>
      <c r="O782" t="s">
        <v>393</v>
      </c>
      <c r="P782">
        <v>15</v>
      </c>
      <c r="R782">
        <v>5</v>
      </c>
    </row>
    <row r="783" spans="1:18" ht="15">
      <c r="A783" t="s">
        <v>93</v>
      </c>
      <c r="B783" s="2" t="str">
        <f>IF(Table1[[#This Row],[Fag]]&lt;&gt;"","Hold " &amp; Table1[[#This Row],[Dette er for hold '# (fx 1-8 eller 1)]] &amp; " " &amp; Table1[[#This Row],[Beskrivelse]],"")</f>
        <v>Hold 1-4 Misbrugsscreening</v>
      </c>
      <c r="C783" s="40">
        <f>IF(Table1[[#This Row],[Navn]]&lt;&gt;"",DATE($T$7, 1, -2) - WEEKDAY(DATE($T$7, 1, 3)) +Table1[[#This Row],[Kal uge]]* 7+Table1[[#This Row],[Uge dag]]-1,"")</f>
        <v>43567</v>
      </c>
      <c r="D783" s="34">
        <v>0.51041666666666663</v>
      </c>
      <c r="E783" s="34">
        <v>0.54166666666666663</v>
      </c>
      <c r="G783" t="s">
        <v>95</v>
      </c>
      <c r="H783" s="151" t="s">
        <v>261</v>
      </c>
      <c r="I783" s="15" t="str">
        <f>I787</f>
        <v>1-4</v>
      </c>
      <c r="J783" s="15" t="s">
        <v>354</v>
      </c>
      <c r="M783" s="171"/>
      <c r="N783" s="147" t="s">
        <v>257</v>
      </c>
      <c r="O783" t="s">
        <v>394</v>
      </c>
      <c r="P783">
        <v>15</v>
      </c>
      <c r="R783">
        <v>5</v>
      </c>
    </row>
    <row r="784" spans="1:18" ht="15">
      <c r="C784" s="123"/>
      <c r="D784" s="34"/>
      <c r="E784" s="34"/>
      <c r="F784" s="115"/>
      <c r="H784" s="151"/>
      <c r="J784" s="15"/>
      <c r="L784" s="17"/>
      <c r="M784" s="17"/>
      <c r="N784" s="17"/>
    </row>
    <row r="785" spans="1:18" ht="15">
      <c r="A785" t="s">
        <v>93</v>
      </c>
      <c r="B785" s="2" t="str">
        <f>IF(Table1[[#This Row],[Fag]]&lt;&gt;"","Hold " &amp; Table1[[#This Row],[Dette er for hold '# (fx 1-8 eller 1)]] &amp; " " &amp; Table1[[#This Row],[Beskrivelse]],"")</f>
        <v>Hold 1-4 Autisme og angst</v>
      </c>
      <c r="C785" s="40">
        <f>IF(Table1[[#This Row],[Navn]]&lt;&gt;"",DATE($T$7, 1, -2) - WEEKDAY(DATE($T$7, 1, 3)) +Table1[[#This Row],[Kal uge]]* 7+Table1[[#This Row],[Uge dag]]-1,"")</f>
        <v>43581</v>
      </c>
      <c r="D785" s="34">
        <v>0.375</v>
      </c>
      <c r="E785" s="34">
        <v>0.48958333333333331</v>
      </c>
      <c r="F785" s="2"/>
      <c r="G785" s="2" t="s">
        <v>97</v>
      </c>
      <c r="H785" s="151" t="s">
        <v>261</v>
      </c>
      <c r="I785" s="15" t="str">
        <f>I782</f>
        <v>1-4</v>
      </c>
      <c r="J785" s="15" t="s">
        <v>350</v>
      </c>
      <c r="M785" s="171"/>
      <c r="N785" s="147" t="s">
        <v>257</v>
      </c>
      <c r="O785" t="s">
        <v>395</v>
      </c>
      <c r="P785">
        <v>17</v>
      </c>
      <c r="R785">
        <v>5</v>
      </c>
    </row>
    <row r="786" spans="1:18" ht="15">
      <c r="A786" t="s">
        <v>93</v>
      </c>
      <c r="B786" s="2" t="str">
        <f>IF(Table1[[#This Row],[Fag]]&lt;&gt;"","Hold " &amp; Table1[[#This Row],[Dette er for hold '# (fx 1-8 eller 1)]] &amp; " " &amp; Table1[[#This Row],[Beskrivelse]],"")</f>
        <v>Hold 1-4 Gennemgang af eksamensopgave, børn og ungdomspsykiatri</v>
      </c>
      <c r="C786" s="40">
        <f>C785</f>
        <v>43581</v>
      </c>
      <c r="D786" s="34">
        <v>0.51041666666666663</v>
      </c>
      <c r="E786" s="34">
        <v>0.54166666666666663</v>
      </c>
      <c r="F786" s="2"/>
      <c r="G786" s="2" t="s">
        <v>98</v>
      </c>
      <c r="H786" s="151" t="s">
        <v>261</v>
      </c>
      <c r="I786" s="15" t="str">
        <f t="shared" si="20"/>
        <v>1-4</v>
      </c>
      <c r="J786" s="15" t="s">
        <v>350</v>
      </c>
      <c r="M786" s="171"/>
      <c r="N786" s="147" t="s">
        <v>257</v>
      </c>
      <c r="O786" t="s">
        <v>396</v>
      </c>
    </row>
    <row r="787" spans="1:18" ht="15">
      <c r="A787" t="s">
        <v>93</v>
      </c>
      <c r="B787" s="2" t="str">
        <f>IF(Table1[[#This Row],[Fag]]&lt;&gt;"","Hold " &amp; Table1[[#This Row],[Dette er for hold '# (fx 1-8 eller 1)]] &amp; " " &amp; Table1[[#This Row],[Beskrivelse]],"")</f>
        <v>Hold 1-4 Gennemgang af eksamensopgave, voksenpsykiatri</v>
      </c>
      <c r="C787" s="40">
        <f>C785</f>
        <v>43581</v>
      </c>
      <c r="D787" s="34">
        <v>0.55208333333333337</v>
      </c>
      <c r="E787" s="34">
        <v>0.58333333333333337</v>
      </c>
      <c r="F787" s="2"/>
      <c r="G787" s="2" t="s">
        <v>99</v>
      </c>
      <c r="H787" s="151" t="s">
        <v>261</v>
      </c>
      <c r="I787" s="15" t="str">
        <f t="shared" si="20"/>
        <v>1-4</v>
      </c>
      <c r="J787" s="15" t="s">
        <v>349</v>
      </c>
      <c r="M787" s="171"/>
      <c r="N787" s="147" t="s">
        <v>257</v>
      </c>
      <c r="O787" t="s">
        <v>397</v>
      </c>
    </row>
    <row r="788" spans="1:18">
      <c r="C788" s="123"/>
      <c r="D788" s="34"/>
      <c r="E788" s="34"/>
      <c r="F788" s="115"/>
      <c r="M788" s="171"/>
    </row>
    <row r="789" spans="1:18">
      <c r="B789" s="2" t="str">
        <f>IF(Table1[[#This Row],[Fag]]&lt;&gt;"","Hold " &amp; Table1[[#This Row],[Dette er for hold '# (fx 1-8 eller 1)]] &amp; " " &amp; Table1[[#This Row],[Beskrivelse]],"")</f>
        <v/>
      </c>
      <c r="C789" s="40" t="str">
        <f>IF(Table1[[#This Row],[Navn]]&lt;&gt;"",DATE($T$7, 1, -2) - WEEKDAY(DATE($T$7, 1, 3)) +Table1[[#This Row],[Kal uge]]* 7+Table1[[#This Row],[Uge dag]]-1,"")</f>
        <v/>
      </c>
      <c r="D789" s="18"/>
      <c r="E789" s="18"/>
      <c r="F789" s="2"/>
      <c r="J789" s="15"/>
      <c r="M789" s="17"/>
    </row>
    <row r="790" spans="1:18" ht="15">
      <c r="A790" t="s">
        <v>93</v>
      </c>
      <c r="B790" s="2" t="str">
        <f>IF(Table1[[#This Row],[Fag]]&lt;&gt;"","Hold " &amp; Table1[[#This Row],[Dette er for hold '# (fx 1-8 eller 1)]] &amp; " " &amp; Table1[[#This Row],[Beskrivelse]],"")</f>
        <v>Hold 5-8 Depression, demens, delir</v>
      </c>
      <c r="C790" s="40">
        <f>IF(Table1[[#This Row],[Navn]]&lt;&gt;"",DATE($T$7, 1, -2) - WEEKDAY(DATE($T$7, 1, 3)) +Table1[[#This Row],[Kal uge]]* 7+Table1[[#This Row],[Uge dag]]-1,"")</f>
        <v>43595</v>
      </c>
      <c r="D790" s="34">
        <v>0.33333333333333331</v>
      </c>
      <c r="E790" s="34">
        <v>0.44791666666666669</v>
      </c>
      <c r="F790" s="2"/>
      <c r="G790" s="2" t="s">
        <v>94</v>
      </c>
      <c r="H790" s="151" t="s">
        <v>261</v>
      </c>
      <c r="I790" s="15" t="s">
        <v>68</v>
      </c>
      <c r="J790" s="15" t="s">
        <v>355</v>
      </c>
      <c r="M790" s="171"/>
      <c r="N790" s="147" t="s">
        <v>257</v>
      </c>
      <c r="O790" t="s">
        <v>398</v>
      </c>
      <c r="P790">
        <v>19</v>
      </c>
      <c r="R790">
        <v>5</v>
      </c>
    </row>
    <row r="791" spans="1:18" ht="15">
      <c r="A791" t="str">
        <f>A790</f>
        <v>Psykiatri TBL</v>
      </c>
      <c r="B791" s="2" t="str">
        <f>IF(Table1[[#This Row],[Fag]]&lt;&gt;"","Hold " &amp; Table1[[#This Row],[Dette er for hold '# (fx 1-8 eller 1)]] &amp; " " &amp; Table1[[#This Row],[Beskrivelse]],"")</f>
        <v>Hold 5-8 Retspsykiatri</v>
      </c>
      <c r="C791" s="40">
        <f>C790</f>
        <v>43595</v>
      </c>
      <c r="D791" s="34">
        <v>0.45833333333333331</v>
      </c>
      <c r="E791" s="34">
        <v>0.48958333333333331</v>
      </c>
      <c r="F791" s="2"/>
      <c r="G791" s="2" t="s">
        <v>91</v>
      </c>
      <c r="H791" s="151" t="s">
        <v>261</v>
      </c>
      <c r="I791" s="15" t="str">
        <f t="shared" ref="I791:I799" si="21">I790</f>
        <v>5-8</v>
      </c>
      <c r="J791" s="15" t="s">
        <v>355</v>
      </c>
      <c r="M791" s="171"/>
      <c r="N791" s="147" t="s">
        <v>257</v>
      </c>
      <c r="O791" t="s">
        <v>399</v>
      </c>
    </row>
    <row r="792" spans="1:18" ht="15">
      <c r="A792" t="s">
        <v>93</v>
      </c>
      <c r="B792" s="2" t="str">
        <f>IF(Table1[[#This Row],[Fag]]&lt;&gt;"","Hold " &amp; Table1[[#This Row],[Dette er for hold '# (fx 1-8 eller 1)]] &amp; " " &amp; Table1[[#This Row],[Beskrivelse]],"")</f>
        <v>Hold 5-8 Misbrugsscreening</v>
      </c>
      <c r="C792" s="40">
        <f>C790</f>
        <v>43595</v>
      </c>
      <c r="D792" s="34">
        <v>0.51041666666666663</v>
      </c>
      <c r="E792" s="34">
        <v>0.54166666666666663</v>
      </c>
      <c r="F792" s="2"/>
      <c r="G792" s="2" t="s">
        <v>95</v>
      </c>
      <c r="H792" s="151" t="s">
        <v>261</v>
      </c>
      <c r="I792" s="15" t="str">
        <f t="shared" si="21"/>
        <v>5-8</v>
      </c>
      <c r="J792" s="15" t="s">
        <v>354</v>
      </c>
      <c r="M792" s="171"/>
      <c r="N792" s="147" t="s">
        <v>257</v>
      </c>
      <c r="O792" t="s">
        <v>400</v>
      </c>
    </row>
    <row r="793" spans="1:18" ht="15">
      <c r="C793" s="123"/>
      <c r="D793" s="34"/>
      <c r="E793" s="34"/>
      <c r="F793" s="115"/>
      <c r="G793" s="2"/>
      <c r="H793" s="151"/>
      <c r="J793" s="15"/>
      <c r="L793" s="17"/>
      <c r="M793" s="17"/>
      <c r="N793" s="17"/>
    </row>
    <row r="794" spans="1:18" ht="15">
      <c r="A794" t="s">
        <v>93</v>
      </c>
      <c r="B794" s="2" t="str">
        <f>IF(Table1[[#This Row],[Fag]]&lt;&gt;"","Hold " &amp; Table1[[#This Row],[Dette er for hold '# (fx 1-8 eller 1)]] &amp; " " &amp; Table1[[#This Row],[Beskrivelse]],"")</f>
        <v>Hold 5-8 Bipolar-lidelse</v>
      </c>
      <c r="C794" s="40">
        <f>IF(Table1[[#This Row],[Navn]]&lt;&gt;"",DATE($T$7, 1, -2) - WEEKDAY(DATE($T$7, 1, 3)) +Table1[[#This Row],[Kal uge]]* 7+Table1[[#This Row],[Uge dag]]-1,"")</f>
        <v>43601</v>
      </c>
      <c r="D794" s="34">
        <v>0.375</v>
      </c>
      <c r="E794" s="34">
        <v>0.48958333333333331</v>
      </c>
      <c r="G794" t="s">
        <v>221</v>
      </c>
      <c r="H794" s="151" t="s">
        <v>261</v>
      </c>
      <c r="I794" s="15" t="str">
        <f>I799</f>
        <v>5-8</v>
      </c>
      <c r="J794" s="15" t="s">
        <v>353</v>
      </c>
      <c r="M794" s="171"/>
      <c r="N794" s="147" t="s">
        <v>257</v>
      </c>
      <c r="O794" t="s">
        <v>401</v>
      </c>
      <c r="P794" s="17">
        <v>20</v>
      </c>
      <c r="Q794" s="17"/>
      <c r="R794" s="17">
        <v>4</v>
      </c>
    </row>
    <row r="795" spans="1:18" ht="15">
      <c r="A795" t="s">
        <v>93</v>
      </c>
      <c r="B795" s="2" t="str">
        <f>IF(Table1[[#This Row],[Fag]]&lt;&gt;"","Hold " &amp; Table1[[#This Row],[Dette er for hold '# (fx 1-8 eller 1)]] &amp; " " &amp; Table1[[#This Row],[Beskrivelse]],"")</f>
        <v>Hold 5-8 Skizofreni, misbrug og selvmordsadfærd</v>
      </c>
      <c r="C795" s="40">
        <f>IF(Table1[[#This Row],[Navn]]&lt;&gt;"",DATE($T$7, 1, -2) - WEEKDAY(DATE($T$7, 1, 3)) +Table1[[#This Row],[Kal uge]]* 7+Table1[[#This Row],[Uge dag]]-1,"")</f>
        <v>43601</v>
      </c>
      <c r="D795" s="34">
        <v>0.51041666666666663</v>
      </c>
      <c r="E795" s="34">
        <v>0.625</v>
      </c>
      <c r="F795" s="2"/>
      <c r="G795" s="2" t="s">
        <v>96</v>
      </c>
      <c r="H795" s="151" t="s">
        <v>261</v>
      </c>
      <c r="I795" s="15" t="s">
        <v>68</v>
      </c>
      <c r="J795" s="15" t="s">
        <v>349</v>
      </c>
      <c r="M795" s="171"/>
      <c r="N795" s="147" t="s">
        <v>257</v>
      </c>
      <c r="O795" t="s">
        <v>402</v>
      </c>
      <c r="P795" s="17">
        <v>20</v>
      </c>
      <c r="Q795" s="17"/>
      <c r="R795" s="17">
        <v>4</v>
      </c>
    </row>
    <row r="796" spans="1:18" ht="15">
      <c r="C796" s="123"/>
      <c r="D796" s="34"/>
      <c r="E796" s="34"/>
      <c r="F796" s="115"/>
      <c r="G796" s="2"/>
      <c r="H796" s="151"/>
      <c r="J796" s="19"/>
      <c r="K796" s="17"/>
      <c r="L796" s="17"/>
      <c r="M796" s="17"/>
      <c r="N796" s="17"/>
      <c r="P796" s="17"/>
      <c r="Q796" s="17"/>
      <c r="R796" s="17"/>
    </row>
    <row r="797" spans="1:18" ht="15">
      <c r="A797" t="s">
        <v>93</v>
      </c>
      <c r="B797" s="2" t="str">
        <f>IF(Table1[[#This Row],[Fag]]&lt;&gt;"","Hold " &amp; Table1[[#This Row],[Dette er for hold '# (fx 1-8 eller 1)]] &amp; " " &amp; Table1[[#This Row],[Beskrivelse]],"")</f>
        <v>Hold 5-8 Autisme og angst</v>
      </c>
      <c r="C797" s="40">
        <f>IF(Table1[[#This Row],[Navn]]&lt;&gt;"",DATE($T$7, 1, -2) - WEEKDAY(DATE($T$7, 1, 3)) +Table1[[#This Row],[Kal uge]]* 7+Table1[[#This Row],[Uge dag]]-1,"")</f>
        <v>43609</v>
      </c>
      <c r="D797" s="34">
        <v>0.375</v>
      </c>
      <c r="E797" s="34">
        <v>0.48958333333333331</v>
      </c>
      <c r="F797" s="2"/>
      <c r="G797" s="2" t="s">
        <v>97</v>
      </c>
      <c r="H797" s="151" t="s">
        <v>261</v>
      </c>
      <c r="I797" s="15" t="str">
        <f>I795</f>
        <v>5-8</v>
      </c>
      <c r="J797" s="15" t="s">
        <v>351</v>
      </c>
      <c r="M797" s="171"/>
      <c r="N797" s="147" t="s">
        <v>257</v>
      </c>
      <c r="O797" t="s">
        <v>403</v>
      </c>
      <c r="P797">
        <v>21</v>
      </c>
      <c r="R797">
        <v>5</v>
      </c>
    </row>
    <row r="798" spans="1:18" ht="15">
      <c r="A798" t="str">
        <f>A797</f>
        <v>Psykiatri TBL</v>
      </c>
      <c r="B798" s="2" t="str">
        <f>IF(Table1[[#This Row],[Fag]]&lt;&gt;"","Hold " &amp; Table1[[#This Row],[Dette er for hold '# (fx 1-8 eller 1)]] &amp; " " &amp; Table1[[#This Row],[Beskrivelse]],"")</f>
        <v>Hold 5-8 Gennemgang af eksamensopgave, børn og ungdomspsykiatri</v>
      </c>
      <c r="C798" s="40">
        <f>C797</f>
        <v>43609</v>
      </c>
      <c r="D798" s="34">
        <v>0.51041666666666663</v>
      </c>
      <c r="E798" s="34">
        <v>0.54166666666666663</v>
      </c>
      <c r="F798" s="2"/>
      <c r="G798" s="2" t="s">
        <v>98</v>
      </c>
      <c r="H798" s="151" t="s">
        <v>261</v>
      </c>
      <c r="I798" s="15" t="str">
        <f t="shared" si="21"/>
        <v>5-8</v>
      </c>
      <c r="J798" s="15" t="s">
        <v>351</v>
      </c>
      <c r="M798" s="171"/>
      <c r="N798" s="147" t="s">
        <v>257</v>
      </c>
      <c r="O798" t="s">
        <v>404</v>
      </c>
    </row>
    <row r="799" spans="1:18" ht="14.25" customHeight="1">
      <c r="A799" t="str">
        <f>A798</f>
        <v>Psykiatri TBL</v>
      </c>
      <c r="B799" s="2" t="str">
        <f>IF(Table1[[#This Row],[Fag]]&lt;&gt;"","Hold " &amp; Table1[[#This Row],[Dette er for hold '# (fx 1-8 eller 1)]] &amp; " " &amp; Table1[[#This Row],[Beskrivelse]],"")</f>
        <v>Hold 5-8 Gennemgang af eksamensopgave, voksenpsykiatri</v>
      </c>
      <c r="C799" s="40">
        <f>C797</f>
        <v>43609</v>
      </c>
      <c r="D799" s="34">
        <v>0.55208333333333337</v>
      </c>
      <c r="E799" s="34">
        <v>0.58333333333333337</v>
      </c>
      <c r="F799" s="2"/>
      <c r="G799" s="2" t="s">
        <v>99</v>
      </c>
      <c r="H799" s="151" t="s">
        <v>261</v>
      </c>
      <c r="I799" s="15" t="str">
        <f t="shared" si="21"/>
        <v>5-8</v>
      </c>
      <c r="J799" s="15" t="s">
        <v>356</v>
      </c>
      <c r="M799" s="171"/>
      <c r="N799" s="147" t="s">
        <v>257</v>
      </c>
      <c r="O799" t="s">
        <v>405</v>
      </c>
    </row>
    <row r="800" spans="1:18">
      <c r="C800" s="115"/>
      <c r="D800" s="30"/>
      <c r="E800" s="30"/>
      <c r="F800" s="115"/>
      <c r="M800" s="17"/>
    </row>
    <row r="801" spans="1:18" ht="20.25" customHeight="1">
      <c r="D801" s="2"/>
      <c r="F801" s="2"/>
      <c r="G801" s="2"/>
      <c r="H801" s="19"/>
      <c r="I801" s="19"/>
      <c r="J801" s="17"/>
      <c r="K801" s="17"/>
      <c r="L801" s="17"/>
      <c r="M801" s="17"/>
      <c r="N801" s="17"/>
    </row>
    <row r="802" spans="1:18">
      <c r="D802" s="30"/>
      <c r="E802" s="30"/>
      <c r="H802" s="19"/>
      <c r="I802" s="19"/>
      <c r="J802" s="17"/>
      <c r="K802" s="17"/>
      <c r="L802" s="17"/>
      <c r="M802" s="17"/>
      <c r="N802" s="17"/>
    </row>
    <row r="803" spans="1:18" ht="20.25">
      <c r="B803" s="62" t="s">
        <v>100</v>
      </c>
      <c r="D803" s="30"/>
      <c r="E803" s="30"/>
      <c r="H803" s="19"/>
      <c r="I803" s="19"/>
      <c r="J803" s="17"/>
      <c r="K803" s="17"/>
      <c r="L803" s="17"/>
      <c r="M803" s="17"/>
      <c r="N803" s="17"/>
    </row>
    <row r="804" spans="1:18">
      <c r="A804" s="45"/>
      <c r="C804" s="70">
        <f>DATE($T$7, 1, -2) - WEEKDAY(DATE($T$7, 1, 3)) +Table1[[#This Row],[Kal uge]]* 7+Table1[[#This Row],[Uge dag]]-1</f>
        <v>43493</v>
      </c>
      <c r="D804" s="30">
        <v>0.34375</v>
      </c>
      <c r="E804" s="30">
        <v>0.625</v>
      </c>
      <c r="G804" t="s">
        <v>101</v>
      </c>
      <c r="H804" s="154"/>
      <c r="I804" s="15" t="s">
        <v>67</v>
      </c>
      <c r="M804" s="171"/>
      <c r="P804">
        <v>5</v>
      </c>
      <c r="R804">
        <v>1</v>
      </c>
    </row>
    <row r="805" spans="1:18">
      <c r="A805" t="s">
        <v>86</v>
      </c>
      <c r="B805" s="2" t="str">
        <f>IF(Table1[[#This Row],[Fag]]&lt;&gt;"","Hold " &amp; Table1[[#This Row],[Dette er for hold '# (fx 1-8 eller 1)]] &amp; " " &amp; Table1[[#This Row],[Beskrivelse]],"")</f>
        <v>Hold 9-12 Klinik</v>
      </c>
      <c r="C805" s="35">
        <f>C804+1</f>
        <v>43494</v>
      </c>
      <c r="D805" s="30">
        <v>0.34375</v>
      </c>
      <c r="E805" s="30">
        <v>0.625</v>
      </c>
      <c r="G805" t="s">
        <v>78</v>
      </c>
      <c r="H805" s="154"/>
      <c r="I805" s="15" t="s">
        <v>67</v>
      </c>
      <c r="M805" s="171"/>
    </row>
    <row r="806" spans="1:18">
      <c r="A806" t="s">
        <v>86</v>
      </c>
      <c r="B806" s="2" t="str">
        <f>IF(Table1[[#This Row],[Fag]]&lt;&gt;"","Hold " &amp; Table1[[#This Row],[Dette er for hold '# (fx 1-8 eller 1)]] &amp; " " &amp; Table1[[#This Row],[Beskrivelse]],"")</f>
        <v>Hold 9-12 Klinik</v>
      </c>
      <c r="C806" s="35">
        <f>C805+1</f>
        <v>43495</v>
      </c>
      <c r="D806" s="30">
        <v>0.34375</v>
      </c>
      <c r="E806" s="30">
        <v>0.625</v>
      </c>
      <c r="G806" t="s">
        <v>78</v>
      </c>
      <c r="H806" s="154"/>
      <c r="I806" s="15" t="s">
        <v>67</v>
      </c>
      <c r="M806" s="171"/>
    </row>
    <row r="807" spans="1:18" ht="14.25" customHeight="1">
      <c r="A807" t="s">
        <v>86</v>
      </c>
      <c r="B807" s="2" t="str">
        <f>IF(Table1[[#This Row],[Fag]]&lt;&gt;"","Hold " &amp; Table1[[#This Row],[Dette er for hold '# (fx 1-8 eller 1)]] &amp; " " &amp; Table1[[#This Row],[Beskrivelse]],"")</f>
        <v>Hold 9-12 Klinik</v>
      </c>
      <c r="C807" s="35">
        <f>C806+1</f>
        <v>43496</v>
      </c>
      <c r="D807" s="30">
        <v>0.34375</v>
      </c>
      <c r="E807" s="30">
        <v>0.625</v>
      </c>
      <c r="G807" t="s">
        <v>78</v>
      </c>
      <c r="H807" s="154"/>
      <c r="I807" s="15" t="s">
        <v>67</v>
      </c>
      <c r="M807" s="171"/>
    </row>
    <row r="808" spans="1:18">
      <c r="A808" t="s">
        <v>86</v>
      </c>
      <c r="B808" s="2" t="str">
        <f>IF(Table1[[#This Row],[Fag]]&lt;&gt;"","Hold " &amp; Table1[[#This Row],[Dette er for hold '# (fx 1-8 eller 1)]] &amp; " " &amp; Table1[[#This Row],[Beskrivelse]],"")</f>
        <v>Hold 9-12 Klinik</v>
      </c>
      <c r="C808" s="35">
        <f>C807+1</f>
        <v>43497</v>
      </c>
      <c r="D808" s="30">
        <v>0.34375</v>
      </c>
      <c r="E808" s="30">
        <v>0.625</v>
      </c>
      <c r="G808" t="s">
        <v>78</v>
      </c>
      <c r="H808" s="154"/>
      <c r="I808" s="15" t="s">
        <v>67</v>
      </c>
      <c r="M808" s="171"/>
    </row>
    <row r="809" spans="1:18">
      <c r="A809" t="s">
        <v>86</v>
      </c>
      <c r="B809" s="2" t="str">
        <f>IF(Table1[[#This Row],[Fag]]&lt;&gt;"","Hold " &amp; Table1[[#This Row],[Dette er for hold '# (fx 1-8 eller 1)]] &amp; " " &amp; Table1[[#This Row],[Beskrivelse]],"")</f>
        <v>Hold 9-12 Klinik</v>
      </c>
      <c r="C809" s="69">
        <f>C808+3</f>
        <v>43500</v>
      </c>
      <c r="D809" s="30">
        <v>0.34375</v>
      </c>
      <c r="E809" s="30">
        <v>0.625</v>
      </c>
      <c r="G809" t="s">
        <v>78</v>
      </c>
      <c r="H809" s="154"/>
      <c r="I809" s="15" t="s">
        <v>67</v>
      </c>
      <c r="M809" s="171"/>
    </row>
    <row r="810" spans="1:18">
      <c r="A810" t="s">
        <v>86</v>
      </c>
      <c r="B810" s="2" t="str">
        <f>IF(Table1[[#This Row],[Fag]]&lt;&gt;"","Hold " &amp; Table1[[#This Row],[Dette er for hold '# (fx 1-8 eller 1)]] &amp; " " &amp; Table1[[#This Row],[Beskrivelse]],"")</f>
        <v>Hold 9-12 Klinik</v>
      </c>
      <c r="C810" s="35">
        <f>C809+1</f>
        <v>43501</v>
      </c>
      <c r="D810" s="30">
        <v>0.34375</v>
      </c>
      <c r="E810" s="30">
        <v>0.625</v>
      </c>
      <c r="G810" t="s">
        <v>78</v>
      </c>
      <c r="H810" s="154"/>
      <c r="I810" s="15" t="s">
        <v>67</v>
      </c>
      <c r="M810" s="171"/>
    </row>
    <row r="811" spans="1:18" ht="14.25" customHeight="1">
      <c r="A811" t="s">
        <v>86</v>
      </c>
      <c r="B811" s="2" t="str">
        <f>IF(Table1[[#This Row],[Fag]]&lt;&gt;"","Hold " &amp; Table1[[#This Row],[Dette er for hold '# (fx 1-8 eller 1)]] &amp; " " &amp; Table1[[#This Row],[Beskrivelse]],"")</f>
        <v>Hold 9-12 Klinik</v>
      </c>
      <c r="C811" s="35">
        <f>C810+1</f>
        <v>43502</v>
      </c>
      <c r="D811" s="30">
        <v>0.34375</v>
      </c>
      <c r="E811" s="30">
        <v>0.625</v>
      </c>
      <c r="G811" t="s">
        <v>78</v>
      </c>
      <c r="H811" s="154"/>
      <c r="I811" s="15" t="s">
        <v>67</v>
      </c>
      <c r="M811" s="171"/>
    </row>
    <row r="812" spans="1:18">
      <c r="A812" t="s">
        <v>86</v>
      </c>
      <c r="B812" s="2" t="str">
        <f>IF(Table1[[#This Row],[Fag]]&lt;&gt;"","Hold " &amp; Table1[[#This Row],[Dette er for hold '# (fx 1-8 eller 1)]] &amp; " " &amp; Table1[[#This Row],[Beskrivelse]],"")</f>
        <v>Hold 9-12 Klinik</v>
      </c>
      <c r="C812" s="35">
        <f>C811+1</f>
        <v>43503</v>
      </c>
      <c r="D812" s="30">
        <v>0.34375</v>
      </c>
      <c r="E812" s="30">
        <v>0.625</v>
      </c>
      <c r="G812" t="s">
        <v>78</v>
      </c>
      <c r="H812" s="154"/>
      <c r="I812" s="15" t="s">
        <v>67</v>
      </c>
      <c r="M812" s="171"/>
    </row>
    <row r="813" spans="1:18">
      <c r="A813" t="s">
        <v>86</v>
      </c>
      <c r="B813" s="2" t="str">
        <f>IF(Table1[[#This Row],[Fag]]&lt;&gt;"","Hold " &amp; Table1[[#This Row],[Dette er for hold '# (fx 1-8 eller 1)]] &amp; " " &amp; Table1[[#This Row],[Beskrivelse]],"")</f>
        <v>Hold 9-12 Klinik</v>
      </c>
      <c r="C813" s="35">
        <f>C812+1</f>
        <v>43504</v>
      </c>
      <c r="D813" s="30">
        <v>0.34375</v>
      </c>
      <c r="E813" s="30">
        <v>0.625</v>
      </c>
      <c r="G813" t="s">
        <v>78</v>
      </c>
      <c r="H813" s="154"/>
      <c r="I813" s="15" t="s">
        <v>67</v>
      </c>
      <c r="J813" s="6"/>
      <c r="M813" s="171"/>
      <c r="N813" s="147" t="s">
        <v>260</v>
      </c>
      <c r="O813" t="s">
        <v>386</v>
      </c>
    </row>
    <row r="814" spans="1:18">
      <c r="A814" t="s">
        <v>86</v>
      </c>
      <c r="B814" s="2" t="str">
        <f>IF(Table1[[#This Row],[Fag]]&lt;&gt;"","Hold " &amp; Table1[[#This Row],[Dette er for hold '# (fx 1-8 eller 1)]] &amp; " " &amp; Table1[[#This Row],[Beskrivelse]],"")</f>
        <v>Hold 9-12 Klinik</v>
      </c>
      <c r="C814" s="69">
        <f>C813+3</f>
        <v>43507</v>
      </c>
      <c r="D814" s="30">
        <v>0.34375</v>
      </c>
      <c r="E814" s="30">
        <v>0.625</v>
      </c>
      <c r="G814" t="s">
        <v>78</v>
      </c>
      <c r="H814" s="154"/>
      <c r="I814" s="15" t="s">
        <v>67</v>
      </c>
      <c r="M814" s="171"/>
    </row>
    <row r="815" spans="1:18">
      <c r="A815" t="s">
        <v>86</v>
      </c>
      <c r="B815" s="2" t="str">
        <f>IF(Table1[[#This Row],[Fag]]&lt;&gt;"","Hold " &amp; Table1[[#This Row],[Dette er for hold '# (fx 1-8 eller 1)]] &amp; " " &amp; Table1[[#This Row],[Beskrivelse]],"")</f>
        <v>Hold 9-12 Klinik</v>
      </c>
      <c r="C815" s="35">
        <f>C814+1</f>
        <v>43508</v>
      </c>
      <c r="D815" s="30">
        <v>0.34375</v>
      </c>
      <c r="E815" s="30">
        <v>0.625</v>
      </c>
      <c r="G815" t="s">
        <v>78</v>
      </c>
      <c r="H815" s="154"/>
      <c r="I815" s="15" t="s">
        <v>67</v>
      </c>
      <c r="M815" s="171"/>
    </row>
    <row r="816" spans="1:18">
      <c r="A816" t="s">
        <v>86</v>
      </c>
      <c r="B816" s="2" t="str">
        <f>IF(Table1[[#This Row],[Fag]]&lt;&gt;"","Hold " &amp; Table1[[#This Row],[Dette er for hold '# (fx 1-8 eller 1)]] &amp; " " &amp; Table1[[#This Row],[Beskrivelse]],"")</f>
        <v>Hold 9-12 Klinik</v>
      </c>
      <c r="C816" s="35">
        <f>C815+1</f>
        <v>43509</v>
      </c>
      <c r="D816" s="30">
        <v>0.34375</v>
      </c>
      <c r="E816" s="30">
        <v>0.625</v>
      </c>
      <c r="G816" t="s">
        <v>78</v>
      </c>
      <c r="H816" s="154"/>
      <c r="I816" s="15" t="s">
        <v>67</v>
      </c>
      <c r="M816" s="171"/>
    </row>
    <row r="817" spans="1:18">
      <c r="A817" t="s">
        <v>86</v>
      </c>
      <c r="B817" s="2" t="str">
        <f>IF(Table1[[#This Row],[Fag]]&lt;&gt;"","Hold " &amp; Table1[[#This Row],[Dette er for hold '# (fx 1-8 eller 1)]] &amp; " " &amp; Table1[[#This Row],[Beskrivelse]],"")</f>
        <v>Hold 9-12 Klinik</v>
      </c>
      <c r="C817" s="35">
        <f>C816+1</f>
        <v>43510</v>
      </c>
      <c r="D817" s="30">
        <v>0.34375</v>
      </c>
      <c r="E817" s="30">
        <v>0.625</v>
      </c>
      <c r="G817" t="s">
        <v>78</v>
      </c>
      <c r="H817" s="154"/>
      <c r="I817" s="15" t="s">
        <v>67</v>
      </c>
      <c r="M817" s="171"/>
    </row>
    <row r="818" spans="1:18">
      <c r="A818" t="s">
        <v>86</v>
      </c>
      <c r="B818" s="2" t="str">
        <f>IF(Table1[[#This Row],[Fag]]&lt;&gt;"","Hold " &amp; Table1[[#This Row],[Dette er for hold '# (fx 1-8 eller 1)]] &amp; " " &amp; Table1[[#This Row],[Beskrivelse]],"")</f>
        <v>Hold 9-12 Klinik</v>
      </c>
      <c r="C818" s="35">
        <f>C817+1</f>
        <v>43511</v>
      </c>
      <c r="D818" s="30">
        <v>0.34375</v>
      </c>
      <c r="E818" s="30">
        <v>0.625</v>
      </c>
      <c r="G818" t="s">
        <v>78</v>
      </c>
      <c r="H818" s="154"/>
      <c r="I818" s="15" t="s">
        <v>67</v>
      </c>
      <c r="J818" s="6"/>
      <c r="M818" s="171"/>
      <c r="N818" s="147" t="s">
        <v>260</v>
      </c>
      <c r="O818" t="s">
        <v>428</v>
      </c>
    </row>
    <row r="819" spans="1:18" ht="14.25" customHeight="1">
      <c r="A819" s="2" t="s">
        <v>86</v>
      </c>
      <c r="B819" s="2" t="str">
        <f>IF(Table1[[#This Row],[Fag]]&lt;&gt;"","Hold " &amp; Table1[[#This Row],[Dette er for hold '# (fx 1-8 eller 1)]] &amp; " " &amp; Table1[[#This Row],[Beskrivelse]],"")</f>
        <v>Hold 9-12 Klinik</v>
      </c>
      <c r="C819" s="69">
        <f>C818+3</f>
        <v>43514</v>
      </c>
      <c r="D819" s="30">
        <v>0.34375</v>
      </c>
      <c r="E819" s="30">
        <v>0.625</v>
      </c>
      <c r="F819" s="2"/>
      <c r="G819" s="2" t="s">
        <v>78</v>
      </c>
      <c r="H819" s="154"/>
      <c r="I819" s="15" t="s">
        <v>67</v>
      </c>
      <c r="M819" s="171"/>
    </row>
    <row r="820" spans="1:18">
      <c r="A820" s="2" t="s">
        <v>86</v>
      </c>
      <c r="B820" s="2" t="str">
        <f>IF(Table1[[#This Row],[Fag]]&lt;&gt;"","Hold " &amp; Table1[[#This Row],[Dette er for hold '# (fx 1-8 eller 1)]] &amp; " " &amp; Table1[[#This Row],[Beskrivelse]],"")</f>
        <v>Hold 9-12 Klinik</v>
      </c>
      <c r="C820" s="35">
        <f>C819+1</f>
        <v>43515</v>
      </c>
      <c r="D820" s="30">
        <v>0.34375</v>
      </c>
      <c r="E820" s="30">
        <v>0.625</v>
      </c>
      <c r="F820" s="2"/>
      <c r="G820" s="2" t="s">
        <v>78</v>
      </c>
      <c r="H820" s="154"/>
      <c r="I820" s="15" t="s">
        <v>67</v>
      </c>
      <c r="M820" s="171"/>
    </row>
    <row r="821" spans="1:18">
      <c r="A821" s="2" t="s">
        <v>86</v>
      </c>
      <c r="B821" s="2" t="str">
        <f>IF(Table1[[#This Row],[Fag]]&lt;&gt;"","Hold " &amp; Table1[[#This Row],[Dette er for hold '# (fx 1-8 eller 1)]] &amp; " " &amp; Table1[[#This Row],[Beskrivelse]],"")</f>
        <v>Hold 9-12 Klinik</v>
      </c>
      <c r="C821" s="35">
        <f>C820+1</f>
        <v>43516</v>
      </c>
      <c r="D821" s="30">
        <v>0.34375</v>
      </c>
      <c r="E821" s="30">
        <v>0.625</v>
      </c>
      <c r="F821" s="2"/>
      <c r="G821" s="2" t="s">
        <v>78</v>
      </c>
      <c r="H821" s="154"/>
      <c r="I821" s="15" t="s">
        <v>67</v>
      </c>
      <c r="M821" s="171"/>
    </row>
    <row r="822" spans="1:18">
      <c r="A822" s="2" t="s">
        <v>86</v>
      </c>
      <c r="B822" s="2" t="str">
        <f>IF(Table1[[#This Row],[Fag]]&lt;&gt;"","Hold " &amp; Table1[[#This Row],[Dette er for hold '# (fx 1-8 eller 1)]] &amp; " " &amp; Table1[[#This Row],[Beskrivelse]],"")</f>
        <v>Hold 9-12 Klinik</v>
      </c>
      <c r="C822" s="35">
        <f>C821+1</f>
        <v>43517</v>
      </c>
      <c r="D822" s="30">
        <v>0.34375</v>
      </c>
      <c r="E822" s="30">
        <v>0.625</v>
      </c>
      <c r="F822" s="2"/>
      <c r="G822" s="2" t="s">
        <v>78</v>
      </c>
      <c r="H822" s="154"/>
      <c r="I822" s="15" t="s">
        <v>67</v>
      </c>
      <c r="M822" s="171"/>
    </row>
    <row r="823" spans="1:18">
      <c r="A823" s="2"/>
      <c r="B823" s="2" t="str">
        <f>IF(Table1[[#This Row],[Fag]]&lt;&gt;"","Hold " &amp; Table1[[#This Row],[Dette er for hold '# (fx 1-8 eller 1)]] &amp; " " &amp; Table1[[#This Row],[Beskrivelse]],"")</f>
        <v/>
      </c>
      <c r="C823" s="35">
        <f>C822+1</f>
        <v>43518</v>
      </c>
      <c r="D823" s="30">
        <v>0.34375</v>
      </c>
      <c r="E823" s="30">
        <v>0.625</v>
      </c>
      <c r="F823" s="2"/>
      <c r="G823" s="2" t="s">
        <v>78</v>
      </c>
      <c r="H823" s="154"/>
      <c r="I823" s="15" t="s">
        <v>67</v>
      </c>
      <c r="M823" s="171"/>
    </row>
    <row r="824" spans="1:18">
      <c r="A824" s="71"/>
      <c r="B824" s="2" t="str">
        <f>IF(Table1[[#This Row],[Fag]]&lt;&gt;"","Hold " &amp; Table1[[#This Row],[Dette er for hold '# (fx 1-8 eller 1)]] &amp; " " &amp; Table1[[#This Row],[Beskrivelse]],"")</f>
        <v/>
      </c>
      <c r="C824" s="69">
        <f>DATE($T$7, 1, -2) - WEEKDAY(DATE($T$7, 1, 3)) +Table1[[#This Row],[Kal uge]]* 7+Table1[[#This Row],[Uge dag]]-1</f>
        <v>43521</v>
      </c>
      <c r="D824" s="30">
        <v>0.34375</v>
      </c>
      <c r="E824" s="30">
        <v>0.625</v>
      </c>
      <c r="F824" s="2"/>
      <c r="G824" s="2" t="s">
        <v>101</v>
      </c>
      <c r="H824" s="154"/>
      <c r="I824" s="15" t="s">
        <v>65</v>
      </c>
      <c r="M824" s="171"/>
      <c r="P824">
        <v>9</v>
      </c>
      <c r="R824">
        <v>1</v>
      </c>
    </row>
    <row r="825" spans="1:18">
      <c r="A825" s="2" t="s">
        <v>86</v>
      </c>
      <c r="B825" s="2" t="str">
        <f>IF(Table1[[#This Row],[Fag]]&lt;&gt;"","Hold " &amp; Table1[[#This Row],[Dette er for hold '# (fx 1-8 eller 1)]] &amp; " " &amp; Table1[[#This Row],[Beskrivelse]],"")</f>
        <v>Hold 13-16 Klinik</v>
      </c>
      <c r="C825" s="35">
        <f>C824+1</f>
        <v>43522</v>
      </c>
      <c r="D825" s="30">
        <v>0.34375</v>
      </c>
      <c r="E825" s="30">
        <v>0.625</v>
      </c>
      <c r="F825" s="2"/>
      <c r="G825" s="2" t="s">
        <v>78</v>
      </c>
      <c r="H825" s="154"/>
      <c r="I825" s="15" t="s">
        <v>65</v>
      </c>
      <c r="M825" s="171"/>
    </row>
    <row r="826" spans="1:18">
      <c r="A826" s="2" t="s">
        <v>86</v>
      </c>
      <c r="B826" s="2" t="str">
        <f>IF(Table1[[#This Row],[Fag]]&lt;&gt;"","Hold " &amp; Table1[[#This Row],[Dette er for hold '# (fx 1-8 eller 1)]] &amp; " " &amp; Table1[[#This Row],[Beskrivelse]],"")</f>
        <v>Hold 13-16 Klinik</v>
      </c>
      <c r="C826" s="35">
        <f>C825+1</f>
        <v>43523</v>
      </c>
      <c r="D826" s="30">
        <v>0.34375</v>
      </c>
      <c r="E826" s="30">
        <v>0.625</v>
      </c>
      <c r="F826" s="2"/>
      <c r="G826" s="2" t="s">
        <v>78</v>
      </c>
      <c r="H826" s="154"/>
      <c r="I826" s="15" t="s">
        <v>65</v>
      </c>
      <c r="M826" s="171"/>
    </row>
    <row r="827" spans="1:18">
      <c r="A827" s="2" t="s">
        <v>86</v>
      </c>
      <c r="B827" s="2" t="str">
        <f>IF(Table1[[#This Row],[Fag]]&lt;&gt;"","Hold " &amp; Table1[[#This Row],[Dette er for hold '# (fx 1-8 eller 1)]] &amp; " " &amp; Table1[[#This Row],[Beskrivelse]],"")</f>
        <v>Hold 13-16 Klinik</v>
      </c>
      <c r="C827" s="35">
        <f>C826+1</f>
        <v>43524</v>
      </c>
      <c r="D827" s="30">
        <v>0.34375</v>
      </c>
      <c r="E827" s="30">
        <v>0.625</v>
      </c>
      <c r="F827" s="2"/>
      <c r="G827" s="2" t="s">
        <v>78</v>
      </c>
      <c r="H827" s="154"/>
      <c r="I827" s="15" t="s">
        <v>65</v>
      </c>
      <c r="M827" s="171"/>
    </row>
    <row r="828" spans="1:18">
      <c r="A828" s="2" t="s">
        <v>86</v>
      </c>
      <c r="B828" s="2" t="str">
        <f>IF(Table1[[#This Row],[Fag]]&lt;&gt;"","Hold " &amp; Table1[[#This Row],[Dette er for hold '# (fx 1-8 eller 1)]] &amp; " " &amp; Table1[[#This Row],[Beskrivelse]],"")</f>
        <v>Hold 13-16 Klinik</v>
      </c>
      <c r="C828" s="35">
        <f>C827+1</f>
        <v>43525</v>
      </c>
      <c r="D828" s="30">
        <v>0.34375</v>
      </c>
      <c r="E828" s="30">
        <v>0.625</v>
      </c>
      <c r="F828" s="2"/>
      <c r="G828" s="2" t="s">
        <v>78</v>
      </c>
      <c r="H828" s="154"/>
      <c r="I828" s="15" t="s">
        <v>65</v>
      </c>
      <c r="M828" s="171"/>
      <c r="N828" s="147" t="s">
        <v>211</v>
      </c>
      <c r="O828" t="s">
        <v>209</v>
      </c>
    </row>
    <row r="829" spans="1:18">
      <c r="A829" s="2" t="s">
        <v>86</v>
      </c>
      <c r="B829" s="2" t="str">
        <f>IF(Table1[[#This Row],[Fag]]&lt;&gt;"","Hold " &amp; Table1[[#This Row],[Dette er for hold '# (fx 1-8 eller 1)]] &amp; " " &amp; Table1[[#This Row],[Beskrivelse]],"")</f>
        <v>Hold 13-16 Klinik</v>
      </c>
      <c r="C829" s="69">
        <f>C828+3</f>
        <v>43528</v>
      </c>
      <c r="D829" s="30">
        <v>0.34375</v>
      </c>
      <c r="E829" s="30">
        <v>0.625</v>
      </c>
      <c r="F829" s="2"/>
      <c r="G829" s="2" t="s">
        <v>78</v>
      </c>
      <c r="H829" s="154"/>
      <c r="I829" s="15" t="s">
        <v>65</v>
      </c>
      <c r="M829" s="171"/>
    </row>
    <row r="830" spans="1:18">
      <c r="A830" s="2" t="s">
        <v>86</v>
      </c>
      <c r="B830" s="2" t="str">
        <f>IF(Table1[[#This Row],[Fag]]&lt;&gt;"","Hold " &amp; Table1[[#This Row],[Dette er for hold '# (fx 1-8 eller 1)]] &amp; " " &amp; Table1[[#This Row],[Beskrivelse]],"")</f>
        <v>Hold 13-16 Klinik</v>
      </c>
      <c r="C830" s="35">
        <f>C829+1</f>
        <v>43529</v>
      </c>
      <c r="D830" s="30">
        <v>0.34375</v>
      </c>
      <c r="E830" s="30">
        <v>0.625</v>
      </c>
      <c r="F830" s="2"/>
      <c r="G830" s="2" t="s">
        <v>78</v>
      </c>
      <c r="H830" s="154"/>
      <c r="I830" s="15" t="s">
        <v>65</v>
      </c>
      <c r="M830" s="171"/>
    </row>
    <row r="831" spans="1:18">
      <c r="A831" s="2" t="s">
        <v>86</v>
      </c>
      <c r="B831" s="2" t="str">
        <f>IF(Table1[[#This Row],[Fag]]&lt;&gt;"","Hold " &amp; Table1[[#This Row],[Dette er for hold '# (fx 1-8 eller 1)]] &amp; " " &amp; Table1[[#This Row],[Beskrivelse]],"")</f>
        <v>Hold 13-16 Klinik</v>
      </c>
      <c r="C831" s="35">
        <f>C830+1</f>
        <v>43530</v>
      </c>
      <c r="D831" s="30">
        <v>0.34375</v>
      </c>
      <c r="E831" s="30">
        <v>0.625</v>
      </c>
      <c r="F831" s="2"/>
      <c r="G831" s="2" t="s">
        <v>78</v>
      </c>
      <c r="H831" s="154"/>
      <c r="I831" s="15" t="s">
        <v>65</v>
      </c>
      <c r="M831" s="171"/>
    </row>
    <row r="832" spans="1:18">
      <c r="A832" s="2" t="s">
        <v>86</v>
      </c>
      <c r="B832" s="2" t="str">
        <f>IF(Table1[[#This Row],[Fag]]&lt;&gt;"","Hold " &amp; Table1[[#This Row],[Dette er for hold '# (fx 1-8 eller 1)]] &amp; " " &amp; Table1[[#This Row],[Beskrivelse]],"")</f>
        <v>Hold 13-16 Klinik</v>
      </c>
      <c r="C832" s="35">
        <f>C831+1</f>
        <v>43531</v>
      </c>
      <c r="D832" s="30">
        <v>0.34375</v>
      </c>
      <c r="E832" s="30">
        <v>0.625</v>
      </c>
      <c r="F832" s="2"/>
      <c r="G832" s="2" t="s">
        <v>78</v>
      </c>
      <c r="H832" s="154"/>
      <c r="I832" s="15" t="s">
        <v>65</v>
      </c>
      <c r="M832" s="171"/>
    </row>
    <row r="833" spans="1:18">
      <c r="A833" t="s">
        <v>86</v>
      </c>
      <c r="B833" s="2" t="str">
        <f>IF(Table1[[#This Row],[Fag]]&lt;&gt;"","Hold " &amp; Table1[[#This Row],[Dette er for hold '# (fx 1-8 eller 1)]] &amp; " " &amp; Table1[[#This Row],[Beskrivelse]],"")</f>
        <v>Hold 13-16 Klinik - Faglig dag efter kl. 11.00</v>
      </c>
      <c r="C833" s="35">
        <f>C832+1</f>
        <v>43532</v>
      </c>
      <c r="D833" s="30">
        <v>0.34375</v>
      </c>
      <c r="E833" s="30">
        <v>0.45833333333333331</v>
      </c>
      <c r="G833" t="s">
        <v>102</v>
      </c>
      <c r="H833" s="154"/>
      <c r="I833" s="15" t="s">
        <v>65</v>
      </c>
      <c r="J833" s="6"/>
      <c r="M833" s="171"/>
      <c r="N833" s="147" t="s">
        <v>260</v>
      </c>
      <c r="O833" t="s">
        <v>299</v>
      </c>
    </row>
    <row r="834" spans="1:18">
      <c r="A834" t="s">
        <v>86</v>
      </c>
      <c r="B834" s="2" t="str">
        <f>IF(Table1[[#This Row],[Fag]]&lt;&gt;"","Hold " &amp; Table1[[#This Row],[Dette er for hold '# (fx 1-8 eller 1)]] &amp; " " &amp; Table1[[#This Row],[Beskrivelse]],"")</f>
        <v>Hold 13-16 Klinik</v>
      </c>
      <c r="C834" s="69">
        <f>C833+3</f>
        <v>43535</v>
      </c>
      <c r="D834" s="30">
        <v>0.34375</v>
      </c>
      <c r="E834" s="30">
        <v>0.625</v>
      </c>
      <c r="G834" t="s">
        <v>78</v>
      </c>
      <c r="H834" s="154"/>
      <c r="I834" s="15" t="s">
        <v>65</v>
      </c>
      <c r="M834" s="171"/>
    </row>
    <row r="835" spans="1:18">
      <c r="A835" t="s">
        <v>86</v>
      </c>
      <c r="B835" s="2" t="str">
        <f>IF(Table1[[#This Row],[Fag]]&lt;&gt;"","Hold " &amp; Table1[[#This Row],[Dette er for hold '# (fx 1-8 eller 1)]] &amp; " " &amp; Table1[[#This Row],[Beskrivelse]],"")</f>
        <v>Hold 13-16 Klinik</v>
      </c>
      <c r="C835" s="35">
        <f>C834+1</f>
        <v>43536</v>
      </c>
      <c r="D835" s="30">
        <v>0.34375</v>
      </c>
      <c r="E835" s="30">
        <v>0.625</v>
      </c>
      <c r="G835" t="s">
        <v>78</v>
      </c>
      <c r="H835" s="154"/>
      <c r="I835" s="15" t="s">
        <v>65</v>
      </c>
      <c r="M835" s="171"/>
    </row>
    <row r="836" spans="1:18">
      <c r="A836" t="s">
        <v>86</v>
      </c>
      <c r="B836" s="2" t="str">
        <f>IF(Table1[[#This Row],[Fag]]&lt;&gt;"","Hold " &amp; Table1[[#This Row],[Dette er for hold '# (fx 1-8 eller 1)]] &amp; " " &amp; Table1[[#This Row],[Beskrivelse]],"")</f>
        <v>Hold 13-16 Klinik</v>
      </c>
      <c r="C836" s="35">
        <f>C835+1</f>
        <v>43537</v>
      </c>
      <c r="D836" s="30">
        <v>0.34375</v>
      </c>
      <c r="E836" s="30">
        <v>0.625</v>
      </c>
      <c r="G836" t="s">
        <v>78</v>
      </c>
      <c r="H836" s="154"/>
      <c r="I836" s="15" t="s">
        <v>65</v>
      </c>
      <c r="M836" s="171"/>
    </row>
    <row r="837" spans="1:18">
      <c r="A837" t="s">
        <v>86</v>
      </c>
      <c r="B837" s="2" t="str">
        <f>IF(Table1[[#This Row],[Fag]]&lt;&gt;"","Hold " &amp; Table1[[#This Row],[Dette er for hold '# (fx 1-8 eller 1)]] &amp; " " &amp; Table1[[#This Row],[Beskrivelse]],"")</f>
        <v>Hold 13-16 Klinik</v>
      </c>
      <c r="C837" s="35">
        <f>C836+1</f>
        <v>43538</v>
      </c>
      <c r="D837" s="30">
        <v>0.34375</v>
      </c>
      <c r="E837" s="30">
        <v>0.625</v>
      </c>
      <c r="G837" t="s">
        <v>78</v>
      </c>
      <c r="H837" s="154"/>
      <c r="I837" s="15" t="s">
        <v>65</v>
      </c>
      <c r="M837" s="171"/>
    </row>
    <row r="838" spans="1:18">
      <c r="A838" t="s">
        <v>86</v>
      </c>
      <c r="B838" s="2" t="str">
        <f>IF(Table1[[#This Row],[Fag]]&lt;&gt;"","Hold " &amp; Table1[[#This Row],[Dette er for hold '# (fx 1-8 eller 1)]] &amp; " " &amp; Table1[[#This Row],[Beskrivelse]],"")</f>
        <v>Hold 13-16 Klinik</v>
      </c>
      <c r="C838" s="35">
        <f>C837+1</f>
        <v>43539</v>
      </c>
      <c r="D838" s="30">
        <v>0.34375</v>
      </c>
      <c r="E838" s="30">
        <v>0.625</v>
      </c>
      <c r="G838" t="s">
        <v>78</v>
      </c>
      <c r="H838" s="154"/>
      <c r="I838" s="15" t="s">
        <v>65</v>
      </c>
      <c r="J838" s="6"/>
      <c r="M838" s="171"/>
      <c r="N838" s="147" t="s">
        <v>260</v>
      </c>
      <c r="O838" t="s">
        <v>429</v>
      </c>
    </row>
    <row r="839" spans="1:18">
      <c r="A839" t="s">
        <v>86</v>
      </c>
      <c r="B839" s="2" t="str">
        <f>IF(Table1[[#This Row],[Fag]]&lt;&gt;"","Hold " &amp; Table1[[#This Row],[Dette er for hold '# (fx 1-8 eller 1)]] &amp; " " &amp; Table1[[#This Row],[Beskrivelse]],"")</f>
        <v>Hold 13-16 Klinik</v>
      </c>
      <c r="C839" s="69">
        <f>C838+3</f>
        <v>43542</v>
      </c>
      <c r="D839" s="30">
        <v>0.34375</v>
      </c>
      <c r="E839" s="30">
        <v>0.625</v>
      </c>
      <c r="G839" s="15" t="s">
        <v>78</v>
      </c>
      <c r="H839" s="155"/>
      <c r="I839" s="15" t="s">
        <v>65</v>
      </c>
      <c r="J839" s="15"/>
      <c r="M839" s="171"/>
    </row>
    <row r="840" spans="1:18">
      <c r="A840" t="s">
        <v>86</v>
      </c>
      <c r="B840" s="2" t="str">
        <f>IF(Table1[[#This Row],[Fag]]&lt;&gt;"","Hold " &amp; Table1[[#This Row],[Dette er for hold '# (fx 1-8 eller 1)]] &amp; " " &amp; Table1[[#This Row],[Beskrivelse]],"")</f>
        <v>Hold 13-16 Klinik</v>
      </c>
      <c r="C840" s="35">
        <f>C839+1</f>
        <v>43543</v>
      </c>
      <c r="D840" s="30">
        <v>0.34375</v>
      </c>
      <c r="E840" s="30">
        <v>0.625</v>
      </c>
      <c r="G840" s="15" t="s">
        <v>78</v>
      </c>
      <c r="H840" s="155"/>
      <c r="I840" s="15" t="s">
        <v>65</v>
      </c>
      <c r="J840" s="15"/>
      <c r="M840" s="171"/>
    </row>
    <row r="841" spans="1:18">
      <c r="A841" t="s">
        <v>86</v>
      </c>
      <c r="B841" s="2" t="str">
        <f>IF(Table1[[#This Row],[Fag]]&lt;&gt;"","Hold " &amp; Table1[[#This Row],[Dette er for hold '# (fx 1-8 eller 1)]] &amp; " " &amp; Table1[[#This Row],[Beskrivelse]],"")</f>
        <v>Hold 13-16 Klinik</v>
      </c>
      <c r="C841" s="35">
        <f>C840+1</f>
        <v>43544</v>
      </c>
      <c r="D841" s="30">
        <v>0.34375</v>
      </c>
      <c r="E841" s="30">
        <v>0.625</v>
      </c>
      <c r="G841" s="15" t="s">
        <v>78</v>
      </c>
      <c r="H841" s="155"/>
      <c r="I841" s="15" t="s">
        <v>65</v>
      </c>
      <c r="J841" s="15"/>
      <c r="M841" s="171"/>
    </row>
    <row r="842" spans="1:18">
      <c r="A842" t="s">
        <v>86</v>
      </c>
      <c r="B842" s="2" t="str">
        <f>IF(Table1[[#This Row],[Fag]]&lt;&gt;"","Hold " &amp; Table1[[#This Row],[Dette er for hold '# (fx 1-8 eller 1)]] &amp; " " &amp; Table1[[#This Row],[Beskrivelse]],"")</f>
        <v>Hold 13-16 Klinik</v>
      </c>
      <c r="C842" s="35">
        <f>C841+1</f>
        <v>43545</v>
      </c>
      <c r="D842" s="30">
        <v>0.34375</v>
      </c>
      <c r="E842" s="30">
        <v>0.625</v>
      </c>
      <c r="G842" s="15" t="s">
        <v>78</v>
      </c>
      <c r="H842" s="155"/>
      <c r="I842" s="15" t="s">
        <v>65</v>
      </c>
      <c r="J842" s="15"/>
      <c r="M842" s="171"/>
    </row>
    <row r="843" spans="1:18">
      <c r="B843" s="2" t="str">
        <f>IF(Table1[[#This Row],[Fag]]&lt;&gt;"","Hold " &amp; Table1[[#This Row],[Dette er for hold '# (fx 1-8 eller 1)]] &amp; " " &amp; Table1[[#This Row],[Beskrivelse]],"")</f>
        <v/>
      </c>
      <c r="C843" s="35">
        <f>C842+1</f>
        <v>43546</v>
      </c>
      <c r="D843" s="30">
        <v>0.34375</v>
      </c>
      <c r="E843" s="30">
        <v>0.625</v>
      </c>
      <c r="G843" s="15" t="s">
        <v>78</v>
      </c>
      <c r="H843" s="155"/>
      <c r="I843" s="15" t="s">
        <v>65</v>
      </c>
      <c r="J843" s="15"/>
      <c r="M843" s="171"/>
    </row>
    <row r="844" spans="1:18">
      <c r="A844" s="45"/>
      <c r="B844" s="2" t="str">
        <f>IF(Table1[[#This Row],[Fag]]&lt;&gt;"","Hold " &amp; Table1[[#This Row],[Dette er for hold '# (fx 1-8 eller 1)]] &amp; " " &amp; Table1[[#This Row],[Beskrivelse]],"")</f>
        <v/>
      </c>
      <c r="C844" s="69">
        <f>DATE($T$7, 1, -2) - WEEKDAY(DATE($T$7, 1, 3)) +Table1[[#This Row],[Kal uge]]* 7+Table1[[#This Row],[Uge dag]]-1</f>
        <v>43549</v>
      </c>
      <c r="D844" s="30">
        <v>0.34375</v>
      </c>
      <c r="E844" s="30">
        <v>0.625</v>
      </c>
      <c r="G844" s="15" t="s">
        <v>101</v>
      </c>
      <c r="H844" s="155"/>
      <c r="I844" s="15" t="s">
        <v>69</v>
      </c>
      <c r="J844" s="15"/>
      <c r="M844" s="171"/>
      <c r="P844">
        <v>13</v>
      </c>
      <c r="R844">
        <v>1</v>
      </c>
    </row>
    <row r="845" spans="1:18">
      <c r="A845" t="s">
        <v>86</v>
      </c>
      <c r="B845" s="2" t="str">
        <f>IF(Table1[[#This Row],[Fag]]&lt;&gt;"","Hold " &amp; Table1[[#This Row],[Dette er for hold '# (fx 1-8 eller 1)]] &amp; " " &amp; Table1[[#This Row],[Beskrivelse]],"")</f>
        <v>Hold 1-4 Klinik</v>
      </c>
      <c r="C845" s="35">
        <f>C844+1</f>
        <v>43550</v>
      </c>
      <c r="D845" s="30">
        <v>0.34375</v>
      </c>
      <c r="E845" s="30">
        <v>0.625</v>
      </c>
      <c r="G845" s="15" t="s">
        <v>78</v>
      </c>
      <c r="H845" s="155"/>
      <c r="I845" s="15" t="s">
        <v>69</v>
      </c>
      <c r="J845" s="15"/>
      <c r="M845" s="171"/>
    </row>
    <row r="846" spans="1:18">
      <c r="A846" t="s">
        <v>86</v>
      </c>
      <c r="B846" s="2" t="str">
        <f>IF(Table1[[#This Row],[Fag]]&lt;&gt;"","Hold " &amp; Table1[[#This Row],[Dette er for hold '# (fx 1-8 eller 1)]] &amp; " " &amp; Table1[[#This Row],[Beskrivelse]],"")</f>
        <v>Hold 1-4 Klinik</v>
      </c>
      <c r="C846" s="35">
        <f>C845+1</f>
        <v>43551</v>
      </c>
      <c r="D846" s="30">
        <v>0.34375</v>
      </c>
      <c r="E846" s="30">
        <v>0.625</v>
      </c>
      <c r="G846" t="s">
        <v>78</v>
      </c>
      <c r="H846" s="154"/>
      <c r="I846" s="15" t="s">
        <v>69</v>
      </c>
      <c r="M846" s="171"/>
    </row>
    <row r="847" spans="1:18">
      <c r="A847" t="s">
        <v>86</v>
      </c>
      <c r="B847" s="2" t="str">
        <f>IF(Table1[[#This Row],[Fag]]&lt;&gt;"","Hold " &amp; Table1[[#This Row],[Dette er for hold '# (fx 1-8 eller 1)]] &amp; " " &amp; Table1[[#This Row],[Beskrivelse]],"")</f>
        <v>Hold 1-4 Klinik</v>
      </c>
      <c r="C847" s="35">
        <f>C846+1</f>
        <v>43552</v>
      </c>
      <c r="D847" s="30">
        <v>0.34375</v>
      </c>
      <c r="E847" s="30">
        <v>0.625</v>
      </c>
      <c r="G847" t="s">
        <v>78</v>
      </c>
      <c r="H847" s="154"/>
      <c r="I847" s="15" t="s">
        <v>69</v>
      </c>
      <c r="M847" s="171"/>
    </row>
    <row r="848" spans="1:18">
      <c r="A848" t="s">
        <v>86</v>
      </c>
      <c r="B848" s="2" t="str">
        <f>IF(Table1[[#This Row],[Fag]]&lt;&gt;"","Hold " &amp; Table1[[#This Row],[Dette er for hold '# (fx 1-8 eller 1)]] &amp; " " &amp; Table1[[#This Row],[Beskrivelse]],"")</f>
        <v>Hold 1-4 Klinik</v>
      </c>
      <c r="C848" s="35">
        <f>C847+1</f>
        <v>43553</v>
      </c>
      <c r="D848" s="30">
        <v>0.34375</v>
      </c>
      <c r="E848" s="30">
        <v>0.625</v>
      </c>
      <c r="G848" t="s">
        <v>78</v>
      </c>
      <c r="H848" s="154"/>
      <c r="I848" s="15" t="s">
        <v>69</v>
      </c>
      <c r="M848" s="171"/>
    </row>
    <row r="849" spans="1:15">
      <c r="A849" t="s">
        <v>86</v>
      </c>
      <c r="B849" s="2" t="str">
        <f>IF(Table1[[#This Row],[Fag]]&lt;&gt;"","Hold " &amp; Table1[[#This Row],[Dette er for hold '# (fx 1-8 eller 1)]] &amp; " " &amp; Table1[[#This Row],[Beskrivelse]],"")</f>
        <v>Hold 1-4 Klinik</v>
      </c>
      <c r="C849" s="69">
        <f>C848+3</f>
        <v>43556</v>
      </c>
      <c r="D849" s="30">
        <v>0.34375</v>
      </c>
      <c r="E849" s="30">
        <v>0.625</v>
      </c>
      <c r="G849" t="s">
        <v>78</v>
      </c>
      <c r="H849" s="154"/>
      <c r="I849" s="15" t="s">
        <v>69</v>
      </c>
      <c r="M849" s="171"/>
    </row>
    <row r="850" spans="1:15">
      <c r="A850" t="s">
        <v>86</v>
      </c>
      <c r="B850" s="2" t="str">
        <f>IF(Table1[[#This Row],[Fag]]&lt;&gt;"","Hold " &amp; Table1[[#This Row],[Dette er for hold '# (fx 1-8 eller 1)]] &amp; " " &amp; Table1[[#This Row],[Beskrivelse]],"")</f>
        <v>Hold 1-4 Klinik</v>
      </c>
      <c r="C850" s="35">
        <f>C849+1</f>
        <v>43557</v>
      </c>
      <c r="D850" s="30">
        <v>0.34375</v>
      </c>
      <c r="E850" s="30">
        <v>0.625</v>
      </c>
      <c r="G850" t="s">
        <v>78</v>
      </c>
      <c r="H850" s="154"/>
      <c r="I850" s="15" t="s">
        <v>69</v>
      </c>
      <c r="M850" s="171"/>
    </row>
    <row r="851" spans="1:15">
      <c r="A851" t="s">
        <v>86</v>
      </c>
      <c r="B851" s="2" t="str">
        <f>IF(Table1[[#This Row],[Fag]]&lt;&gt;"","Hold " &amp; Table1[[#This Row],[Dette er for hold '# (fx 1-8 eller 1)]] &amp; " " &amp; Table1[[#This Row],[Beskrivelse]],"")</f>
        <v>Hold 1-4 Klinik</v>
      </c>
      <c r="C851" s="35">
        <f>C850+1</f>
        <v>43558</v>
      </c>
      <c r="D851" s="30">
        <v>0.34375</v>
      </c>
      <c r="E851" s="30">
        <v>0.625</v>
      </c>
      <c r="G851" t="s">
        <v>78</v>
      </c>
      <c r="H851" s="154"/>
      <c r="I851" s="15" t="s">
        <v>69</v>
      </c>
      <c r="M851" s="171"/>
    </row>
    <row r="852" spans="1:15">
      <c r="A852" t="s">
        <v>86</v>
      </c>
      <c r="B852" s="2" t="str">
        <f>IF(Table1[[#This Row],[Fag]]&lt;&gt;"","Hold " &amp; Table1[[#This Row],[Dette er for hold '# (fx 1-8 eller 1)]] &amp; " " &amp; Table1[[#This Row],[Beskrivelse]],"")</f>
        <v>Hold 1-4 Klinik</v>
      </c>
      <c r="C852" s="35">
        <f>C851+1</f>
        <v>43559</v>
      </c>
      <c r="D852" s="30">
        <v>0.34375</v>
      </c>
      <c r="E852" s="30">
        <v>0.625</v>
      </c>
      <c r="G852" t="s">
        <v>78</v>
      </c>
      <c r="H852" s="154"/>
      <c r="I852" s="15" t="s">
        <v>69</v>
      </c>
      <c r="M852" s="171"/>
    </row>
    <row r="853" spans="1:15">
      <c r="A853" t="s">
        <v>86</v>
      </c>
      <c r="B853" s="2" t="str">
        <f>IF(Table1[[#This Row],[Fag]]&lt;&gt;"","Hold " &amp; Table1[[#This Row],[Dette er for hold '# (fx 1-8 eller 1)]] &amp; " " &amp; Table1[[#This Row],[Beskrivelse]],"")</f>
        <v>Hold 1-4 Klinik</v>
      </c>
      <c r="C853" s="35">
        <f>C852+1</f>
        <v>43560</v>
      </c>
      <c r="D853" s="30">
        <v>0.34375</v>
      </c>
      <c r="E853" s="30">
        <v>0.625</v>
      </c>
      <c r="G853" t="s">
        <v>78</v>
      </c>
      <c r="H853" s="154"/>
      <c r="I853" s="15" t="s">
        <v>69</v>
      </c>
      <c r="M853" s="171"/>
      <c r="N853" s="147" t="s">
        <v>260</v>
      </c>
      <c r="O853" t="s">
        <v>391</v>
      </c>
    </row>
    <row r="854" spans="1:15">
      <c r="A854" t="s">
        <v>86</v>
      </c>
      <c r="B854" s="2" t="str">
        <f>IF(Table1[[#This Row],[Fag]]&lt;&gt;"","Hold " &amp; Table1[[#This Row],[Dette er for hold '# (fx 1-8 eller 1)]] &amp; " " &amp; Table1[[#This Row],[Beskrivelse]],"")</f>
        <v>Hold 1-4 Klinik</v>
      </c>
      <c r="C854" s="69">
        <f>C853+3</f>
        <v>43563</v>
      </c>
      <c r="D854" s="30">
        <v>0.34375</v>
      </c>
      <c r="E854" s="30">
        <v>0.625</v>
      </c>
      <c r="G854" t="s">
        <v>78</v>
      </c>
      <c r="H854" s="154"/>
      <c r="I854" s="15" t="s">
        <v>69</v>
      </c>
      <c r="M854" s="171"/>
    </row>
    <row r="855" spans="1:15">
      <c r="A855" t="s">
        <v>86</v>
      </c>
      <c r="B855" s="2" t="str">
        <f>IF(Table1[[#This Row],[Fag]]&lt;&gt;"","Hold " &amp; Table1[[#This Row],[Dette er for hold '# (fx 1-8 eller 1)]] &amp; " " &amp; Table1[[#This Row],[Beskrivelse]],"")</f>
        <v>Hold 1-4 Klinik</v>
      </c>
      <c r="C855" s="35">
        <f>C854+1</f>
        <v>43564</v>
      </c>
      <c r="D855" s="30">
        <v>0.34375</v>
      </c>
      <c r="E855" s="30">
        <v>0.625</v>
      </c>
      <c r="G855" t="s">
        <v>78</v>
      </c>
      <c r="H855" s="154"/>
      <c r="I855" s="15" t="s">
        <v>69</v>
      </c>
      <c r="M855" s="171"/>
    </row>
    <row r="856" spans="1:15">
      <c r="A856" t="s">
        <v>86</v>
      </c>
      <c r="B856" s="2" t="str">
        <f>IF(Table1[[#This Row],[Fag]]&lt;&gt;"","Hold " &amp; Table1[[#This Row],[Dette er for hold '# (fx 1-8 eller 1)]] &amp; " " &amp; Table1[[#This Row],[Beskrivelse]],"")</f>
        <v>Hold 1-4 Klinik</v>
      </c>
      <c r="C856" s="35">
        <f>C855+1</f>
        <v>43565</v>
      </c>
      <c r="D856" s="30">
        <v>0.34375</v>
      </c>
      <c r="E856" s="30">
        <v>0.625</v>
      </c>
      <c r="G856" t="s">
        <v>78</v>
      </c>
      <c r="H856" s="154"/>
      <c r="I856" s="15" t="s">
        <v>69</v>
      </c>
      <c r="M856" s="171"/>
    </row>
    <row r="857" spans="1:15">
      <c r="A857" t="s">
        <v>86</v>
      </c>
      <c r="B857" s="2" t="str">
        <f>IF(Table1[[#This Row],[Fag]]&lt;&gt;"","Hold " &amp; Table1[[#This Row],[Dette er for hold '# (fx 1-8 eller 1)]] &amp; " " &amp; Table1[[#This Row],[Beskrivelse]],"")</f>
        <v>Hold 1-4 Klinik</v>
      </c>
      <c r="C857" s="35">
        <f>C856+1</f>
        <v>43566</v>
      </c>
      <c r="D857" s="30">
        <v>0.34375</v>
      </c>
      <c r="E857" s="30">
        <v>0.625</v>
      </c>
      <c r="G857" t="s">
        <v>78</v>
      </c>
      <c r="H857" s="154"/>
      <c r="I857" s="15" t="s">
        <v>69</v>
      </c>
      <c r="M857" s="171"/>
    </row>
    <row r="858" spans="1:15">
      <c r="A858" t="s">
        <v>86</v>
      </c>
      <c r="B858" s="2" t="str">
        <f>IF(Table1[[#This Row],[Fag]]&lt;&gt;"","Hold " &amp; Table1[[#This Row],[Dette er for hold '# (fx 1-8 eller 1)]] &amp; " " &amp; Table1[[#This Row],[Beskrivelse]],"")</f>
        <v>Hold 1-4 Klinik</v>
      </c>
      <c r="C858" s="35">
        <f>C857+1</f>
        <v>43567</v>
      </c>
      <c r="D858" s="30">
        <v>0.34375</v>
      </c>
      <c r="E858" s="30">
        <v>0.625</v>
      </c>
      <c r="G858" t="s">
        <v>78</v>
      </c>
      <c r="H858" s="154"/>
      <c r="I858" s="15" t="s">
        <v>69</v>
      </c>
      <c r="M858" s="171"/>
      <c r="N858" s="147" t="s">
        <v>260</v>
      </c>
      <c r="O858" t="s">
        <v>430</v>
      </c>
    </row>
    <row r="859" spans="1:15">
      <c r="A859" t="s">
        <v>86</v>
      </c>
      <c r="B859" s="2" t="str">
        <f>IF(Table1[[#This Row],[Fag]]&lt;&gt;"","Hold " &amp; Table1[[#This Row],[Dette er for hold '# (fx 1-8 eller 1)]] &amp; " " &amp; Table1[[#This Row],[Beskrivelse]],"")</f>
        <v>Hold 1-4 Klinik</v>
      </c>
      <c r="C859" s="69">
        <f>C858+3</f>
        <v>43570</v>
      </c>
      <c r="D859" s="30">
        <v>0.34375</v>
      </c>
      <c r="E859" s="30">
        <v>0.625</v>
      </c>
      <c r="G859" t="s">
        <v>78</v>
      </c>
      <c r="H859" s="154"/>
      <c r="I859" s="15" t="s">
        <v>69</v>
      </c>
      <c r="M859" s="171"/>
    </row>
    <row r="860" spans="1:15">
      <c r="A860" t="s">
        <v>86</v>
      </c>
      <c r="B860" s="2" t="str">
        <f>IF(Table1[[#This Row],[Fag]]&lt;&gt;"","Hold " &amp; Table1[[#This Row],[Dette er for hold '# (fx 1-8 eller 1)]] &amp; " " &amp; Table1[[#This Row],[Beskrivelse]],"")</f>
        <v>Hold 1-4 Klinik</v>
      </c>
      <c r="C860" s="35">
        <f>C859+1</f>
        <v>43571</v>
      </c>
      <c r="D860" s="30">
        <v>0.34375</v>
      </c>
      <c r="E860" s="30">
        <v>0.625</v>
      </c>
      <c r="G860" t="s">
        <v>78</v>
      </c>
      <c r="H860" s="154"/>
      <c r="I860" s="15" t="s">
        <v>69</v>
      </c>
      <c r="M860" s="171"/>
    </row>
    <row r="861" spans="1:15">
      <c r="A861" t="s">
        <v>86</v>
      </c>
      <c r="B861" s="2" t="str">
        <f>IF(Table1[[#This Row],[Fag]]&lt;&gt;"","Hold " &amp; Table1[[#This Row],[Dette er for hold '# (fx 1-8 eller 1)]] &amp; " " &amp; Table1[[#This Row],[Beskrivelse]],"")</f>
        <v>Hold 1-4 Klinik</v>
      </c>
      <c r="C861" s="35">
        <f>C860+1</f>
        <v>43572</v>
      </c>
      <c r="D861" s="30">
        <v>0.34375</v>
      </c>
      <c r="E861" s="30">
        <v>0.625</v>
      </c>
      <c r="G861" t="s">
        <v>78</v>
      </c>
      <c r="H861" s="154"/>
      <c r="I861" s="15" t="s">
        <v>69</v>
      </c>
      <c r="M861" s="171"/>
    </row>
    <row r="862" spans="1:15">
      <c r="B862" s="2" t="str">
        <f>IF(Table1[[#This Row],[Fag]]&lt;&gt;"","Hold " &amp; Table1[[#This Row],[Dette er for hold '# (fx 1-8 eller 1)]] &amp; " " &amp; Table1[[#This Row],[Beskrivelse]],"")</f>
        <v/>
      </c>
      <c r="C862" s="35">
        <f>C861+1</f>
        <v>43573</v>
      </c>
      <c r="D862" s="30">
        <v>0.34375</v>
      </c>
      <c r="E862" s="30">
        <v>0.625</v>
      </c>
      <c r="G862" s="15" t="s">
        <v>78</v>
      </c>
      <c r="H862" s="155"/>
      <c r="I862" s="15" t="s">
        <v>69</v>
      </c>
      <c r="J862" s="15"/>
      <c r="M862" s="171"/>
      <c r="N862" s="147" t="s">
        <v>210</v>
      </c>
    </row>
    <row r="863" spans="1:15">
      <c r="B863" s="2" t="str">
        <f>IF(Table1[[#This Row],[Fag]]&lt;&gt;"","Hold " &amp; Table1[[#This Row],[Dette er for hold '# (fx 1-8 eller 1)]] &amp; " " &amp; Table1[[#This Row],[Beskrivelse]],"")</f>
        <v/>
      </c>
      <c r="C863" s="35">
        <f>C862+1</f>
        <v>43574</v>
      </c>
      <c r="D863" s="30">
        <v>0.34375</v>
      </c>
      <c r="E863" s="30">
        <v>0.625</v>
      </c>
      <c r="G863" s="15" t="s">
        <v>78</v>
      </c>
      <c r="H863" s="155"/>
      <c r="I863" s="15" t="s">
        <v>69</v>
      </c>
      <c r="J863" s="15"/>
      <c r="M863" s="171"/>
      <c r="N863" s="147" t="s">
        <v>210</v>
      </c>
    </row>
    <row r="864" spans="1:15">
      <c r="B864" s="2" t="str">
        <f>IF(Table1[[#This Row],[Fag]]&lt;&gt;"","Hold " &amp; Table1[[#This Row],[Dette er for hold '# (fx 1-8 eller 1)]] &amp; " " &amp; Table1[[#This Row],[Beskrivelse]],"")</f>
        <v/>
      </c>
      <c r="C864" s="35">
        <f>C863+3</f>
        <v>43577</v>
      </c>
      <c r="D864" s="30">
        <v>0.34375</v>
      </c>
      <c r="E864" s="30">
        <v>0.625</v>
      </c>
      <c r="F864" s="115"/>
      <c r="G864" s="15" t="s">
        <v>78</v>
      </c>
      <c r="H864" s="154"/>
      <c r="I864" s="15" t="s">
        <v>69</v>
      </c>
      <c r="J864" s="15"/>
      <c r="M864" s="171"/>
      <c r="N864" s="147" t="s">
        <v>210</v>
      </c>
    </row>
    <row r="865" spans="1:18">
      <c r="A865" t="s">
        <v>86</v>
      </c>
      <c r="B865" s="2" t="str">
        <f>IF(Table1[[#This Row],[Fag]]&lt;&gt;"","Hold " &amp; Table1[[#This Row],[Dette er for hold '# (fx 1-8 eller 1)]] &amp; " " &amp; Table1[[#This Row],[Beskrivelse]],"")</f>
        <v>Hold 1-4 Klinik</v>
      </c>
      <c r="C865" s="35">
        <f>C864+1</f>
        <v>43578</v>
      </c>
      <c r="D865" s="30">
        <v>0.34375</v>
      </c>
      <c r="E865" s="30">
        <v>0.625</v>
      </c>
      <c r="F865" s="115"/>
      <c r="G865" t="s">
        <v>78</v>
      </c>
      <c r="H865" s="154"/>
      <c r="I865" s="15" t="s">
        <v>69</v>
      </c>
      <c r="J865" s="15"/>
      <c r="M865" s="171"/>
      <c r="N865" s="17"/>
    </row>
    <row r="866" spans="1:18">
      <c r="A866" t="s">
        <v>86</v>
      </c>
      <c r="B866" s="2" t="str">
        <f>IF(Table1[[#This Row],[Fag]]&lt;&gt;"","Hold " &amp; Table1[[#This Row],[Dette er for hold '# (fx 1-8 eller 1)]] &amp; " " &amp; Table1[[#This Row],[Beskrivelse]],"")</f>
        <v>Hold 1-4 Klinik</v>
      </c>
      <c r="C866" s="35">
        <f>C865+1</f>
        <v>43579</v>
      </c>
      <c r="D866" s="30">
        <v>0.34375</v>
      </c>
      <c r="E866" s="30">
        <v>0.625</v>
      </c>
      <c r="F866" s="115"/>
      <c r="G866" s="15" t="s">
        <v>78</v>
      </c>
      <c r="H866" s="154"/>
      <c r="I866" s="15" t="s">
        <v>69</v>
      </c>
      <c r="J866" s="15"/>
      <c r="M866" s="171"/>
      <c r="N866" s="17"/>
    </row>
    <row r="867" spans="1:18">
      <c r="A867" t="s">
        <v>86</v>
      </c>
      <c r="B867" s="2" t="str">
        <f>IF(Table1[[#This Row],[Fag]]&lt;&gt;"","Hold " &amp; Table1[[#This Row],[Dette er for hold '# (fx 1-8 eller 1)]] &amp; " " &amp; Table1[[#This Row],[Beskrivelse]],"")</f>
        <v>Hold 1-4 Klinik</v>
      </c>
      <c r="C867" s="35">
        <f>C866+1</f>
        <v>43580</v>
      </c>
      <c r="D867" s="30">
        <v>0.34375</v>
      </c>
      <c r="E867" s="30">
        <v>0.625</v>
      </c>
      <c r="F867" s="115"/>
      <c r="G867" s="15" t="s">
        <v>78</v>
      </c>
      <c r="H867" s="154"/>
      <c r="I867" s="15" t="s">
        <v>69</v>
      </c>
      <c r="J867" s="15"/>
      <c r="M867" s="171"/>
      <c r="N867" s="17"/>
    </row>
    <row r="868" spans="1:18">
      <c r="A868" t="s">
        <v>86</v>
      </c>
      <c r="B868" s="2" t="str">
        <f>IF(Table1[[#This Row],[Fag]]&lt;&gt;"","Hold " &amp; Table1[[#This Row],[Dette er for hold '# (fx 1-8 eller 1)]] &amp; " " &amp; Table1[[#This Row],[Beskrivelse]],"")</f>
        <v>Hold 1-4 Klinik</v>
      </c>
      <c r="C868" s="35">
        <f>C867+1</f>
        <v>43581</v>
      </c>
      <c r="D868" s="30">
        <v>0.34375</v>
      </c>
      <c r="E868" s="30">
        <v>0.625</v>
      </c>
      <c r="F868" s="115"/>
      <c r="G868" s="15" t="s">
        <v>78</v>
      </c>
      <c r="H868" s="154"/>
      <c r="I868" s="15" t="s">
        <v>69</v>
      </c>
      <c r="J868" s="15"/>
      <c r="M868" s="171"/>
      <c r="N868" s="147" t="s">
        <v>260</v>
      </c>
      <c r="O868" t="s">
        <v>431</v>
      </c>
    </row>
    <row r="869" spans="1:18">
      <c r="A869" s="45"/>
      <c r="B869" s="2" t="str">
        <f>IF(Table1[[#This Row],[Fag]]&lt;&gt;"","Hold " &amp; Table1[[#This Row],[Dette er for hold '# (fx 1-8 eller 1)]] &amp; " " &amp; Table1[[#This Row],[Beskrivelse]],"")</f>
        <v/>
      </c>
      <c r="C869" s="69">
        <f>DATE($T$7, 1, -2) - WEEKDAY(DATE($T$7, 1, 3)) +Table1[[#This Row],[Kal uge]]* 7+Table1[[#This Row],[Uge dag]]-1</f>
        <v>43584</v>
      </c>
      <c r="D869" s="30">
        <v>0.34375</v>
      </c>
      <c r="E869" s="30">
        <v>0.625</v>
      </c>
      <c r="G869" s="15" t="s">
        <v>101</v>
      </c>
      <c r="H869" s="155"/>
      <c r="I869" s="15" t="s">
        <v>68</v>
      </c>
      <c r="J869" s="15"/>
      <c r="M869" s="171"/>
      <c r="P869">
        <v>18</v>
      </c>
      <c r="R869">
        <v>1</v>
      </c>
    </row>
    <row r="870" spans="1:18">
      <c r="A870" t="s">
        <v>86</v>
      </c>
      <c r="B870" s="2" t="str">
        <f>IF(Table1[[#This Row],[Fag]]&lt;&gt;"","Hold " &amp; Table1[[#This Row],[Dette er for hold '# (fx 1-8 eller 1)]] &amp; " " &amp; Table1[[#This Row],[Beskrivelse]],"")</f>
        <v>Hold 5-8 Klinik</v>
      </c>
      <c r="C870" s="35">
        <f>C869+1</f>
        <v>43585</v>
      </c>
      <c r="D870" s="30">
        <v>0.34375</v>
      </c>
      <c r="E870" s="30">
        <v>0.625</v>
      </c>
      <c r="G870" s="15" t="s">
        <v>78</v>
      </c>
      <c r="H870" s="155"/>
      <c r="I870" s="15" t="s">
        <v>68</v>
      </c>
      <c r="J870" s="15"/>
      <c r="M870" s="171"/>
    </row>
    <row r="871" spans="1:18">
      <c r="A871" t="s">
        <v>86</v>
      </c>
      <c r="B871" s="2" t="str">
        <f>IF(Table1[[#This Row],[Fag]]&lt;&gt;"","Hold " &amp; Table1[[#This Row],[Dette er for hold '# (fx 1-8 eller 1)]] &amp; " " &amp; Table1[[#This Row],[Beskrivelse]],"")</f>
        <v>Hold 5-8 Klinik</v>
      </c>
      <c r="C871" s="35">
        <f>C870+1</f>
        <v>43586</v>
      </c>
      <c r="D871" s="30">
        <v>0.34375</v>
      </c>
      <c r="E871" s="30">
        <v>0.625</v>
      </c>
      <c r="G871" s="15" t="s">
        <v>78</v>
      </c>
      <c r="H871" s="155"/>
      <c r="I871" s="15" t="s">
        <v>68</v>
      </c>
      <c r="J871" s="15"/>
      <c r="M871" s="171"/>
    </row>
    <row r="872" spans="1:18">
      <c r="A872" t="s">
        <v>86</v>
      </c>
      <c r="B872" s="2" t="str">
        <f>IF(Table1[[#This Row],[Fag]]&lt;&gt;"","Hold " &amp; Table1[[#This Row],[Dette er for hold '# (fx 1-8 eller 1)]] &amp; " " &amp; Table1[[#This Row],[Beskrivelse]],"")</f>
        <v>Hold 5-8 Klinik</v>
      </c>
      <c r="C872" s="35">
        <f>C871+1</f>
        <v>43587</v>
      </c>
      <c r="D872" s="30">
        <v>0.34375</v>
      </c>
      <c r="E872" s="30">
        <v>0.625</v>
      </c>
      <c r="G872" s="15" t="s">
        <v>78</v>
      </c>
      <c r="H872" s="155"/>
      <c r="I872" s="15" t="s">
        <v>68</v>
      </c>
      <c r="J872" s="15"/>
      <c r="M872" s="171"/>
    </row>
    <row r="873" spans="1:18">
      <c r="A873" t="s">
        <v>86</v>
      </c>
      <c r="B873" s="2" t="str">
        <f>IF(Table1[[#This Row],[Fag]]&lt;&gt;"","Hold " &amp; Table1[[#This Row],[Dette er for hold '# (fx 1-8 eller 1)]] &amp; " " &amp; Table1[[#This Row],[Beskrivelse]],"")</f>
        <v>Hold 5-8 Klinik</v>
      </c>
      <c r="C873" s="35">
        <f>C872+1</f>
        <v>43588</v>
      </c>
      <c r="D873" s="30">
        <v>0.34375</v>
      </c>
      <c r="E873" s="30">
        <v>0.625</v>
      </c>
      <c r="G873" s="15" t="s">
        <v>78</v>
      </c>
      <c r="H873" s="155"/>
      <c r="I873" s="15" t="s">
        <v>68</v>
      </c>
      <c r="J873" s="15"/>
      <c r="M873" s="171"/>
    </row>
    <row r="874" spans="1:18">
      <c r="A874" t="s">
        <v>86</v>
      </c>
      <c r="B874" s="2" t="str">
        <f>IF(Table1[[#This Row],[Fag]]&lt;&gt;"","Hold " &amp; Table1[[#This Row],[Dette er for hold '# (fx 1-8 eller 1)]] &amp; " " &amp; Table1[[#This Row],[Beskrivelse]],"")</f>
        <v>Hold 5-8 klinik</v>
      </c>
      <c r="C874" s="69">
        <f>C873+3</f>
        <v>43591</v>
      </c>
      <c r="D874" s="30">
        <v>0.34375</v>
      </c>
      <c r="E874" s="30">
        <v>0.625</v>
      </c>
      <c r="G874" s="15" t="s">
        <v>80</v>
      </c>
      <c r="H874" s="155"/>
      <c r="I874" s="15" t="s">
        <v>68</v>
      </c>
      <c r="J874" s="15"/>
      <c r="M874" s="171"/>
    </row>
    <row r="875" spans="1:18">
      <c r="A875" t="s">
        <v>86</v>
      </c>
      <c r="B875" s="2" t="str">
        <f>IF(Table1[[#This Row],[Fag]]&lt;&gt;"","Hold " &amp; Table1[[#This Row],[Dette er for hold '# (fx 1-8 eller 1)]] &amp; " " &amp; Table1[[#This Row],[Beskrivelse]],"")</f>
        <v>Hold 5-8 Klinik</v>
      </c>
      <c r="C875" s="35">
        <f>C874+1</f>
        <v>43592</v>
      </c>
      <c r="D875" s="30">
        <v>0.34375</v>
      </c>
      <c r="E875" s="30">
        <v>0.625</v>
      </c>
      <c r="G875" t="s">
        <v>78</v>
      </c>
      <c r="H875" s="154"/>
      <c r="I875" s="15" t="s">
        <v>68</v>
      </c>
      <c r="M875" s="171"/>
    </row>
    <row r="876" spans="1:18">
      <c r="A876" t="s">
        <v>86</v>
      </c>
      <c r="B876" s="2" t="str">
        <f>IF(Table1[[#This Row],[Fag]]&lt;&gt;"","Hold " &amp; Table1[[#This Row],[Dette er for hold '# (fx 1-8 eller 1)]] &amp; " " &amp; Table1[[#This Row],[Beskrivelse]],"")</f>
        <v>Hold 5-8 Klinik</v>
      </c>
      <c r="C876" s="35">
        <f>C875+1</f>
        <v>43593</v>
      </c>
      <c r="D876" s="30">
        <v>0.34375</v>
      </c>
      <c r="E876" s="30">
        <v>0.625</v>
      </c>
      <c r="G876" t="s">
        <v>78</v>
      </c>
      <c r="H876" s="154"/>
      <c r="I876" s="15" t="s">
        <v>68</v>
      </c>
      <c r="M876" s="171"/>
    </row>
    <row r="877" spans="1:18">
      <c r="A877" t="s">
        <v>86</v>
      </c>
      <c r="B877" s="2" t="str">
        <f>IF(Table1[[#This Row],[Fag]]&lt;&gt;"","Hold " &amp; Table1[[#This Row],[Dette er for hold '# (fx 1-8 eller 1)]] &amp; " " &amp; Table1[[#This Row],[Beskrivelse]],"")</f>
        <v>Hold 5-8 Klinik</v>
      </c>
      <c r="C877" s="35">
        <f>C876+1</f>
        <v>43594</v>
      </c>
      <c r="D877" s="30">
        <v>0.34375</v>
      </c>
      <c r="E877" s="30">
        <v>0.625</v>
      </c>
      <c r="G877" t="s">
        <v>78</v>
      </c>
      <c r="H877" s="154"/>
      <c r="I877" s="15" t="s">
        <v>68</v>
      </c>
      <c r="M877" s="171"/>
    </row>
    <row r="878" spans="1:18">
      <c r="A878" t="s">
        <v>86</v>
      </c>
      <c r="B878" s="2" t="str">
        <f>IF(Table1[[#This Row],[Fag]]&lt;&gt;"","Hold " &amp; Table1[[#This Row],[Dette er for hold '# (fx 1-8 eller 1)]] &amp; " " &amp; Table1[[#This Row],[Beskrivelse]],"")</f>
        <v>Hold 5-8 Klinik</v>
      </c>
      <c r="C878" s="35">
        <f>C877+1</f>
        <v>43595</v>
      </c>
      <c r="D878" s="30">
        <v>0.34375</v>
      </c>
      <c r="E878" s="30">
        <v>0.625</v>
      </c>
      <c r="G878" t="s">
        <v>78</v>
      </c>
      <c r="H878" s="154"/>
      <c r="I878" s="15" t="s">
        <v>68</v>
      </c>
      <c r="M878" s="171"/>
      <c r="N878" s="147" t="s">
        <v>260</v>
      </c>
      <c r="O878" t="s">
        <v>432</v>
      </c>
    </row>
    <row r="879" spans="1:18">
      <c r="A879" t="s">
        <v>86</v>
      </c>
      <c r="B879" s="2" t="str">
        <f>IF(Table1[[#This Row],[Fag]]&lt;&gt;"","Hold " &amp; Table1[[#This Row],[Dette er for hold '# (fx 1-8 eller 1)]] &amp; " " &amp; Table1[[#This Row],[Beskrivelse]],"")</f>
        <v>Hold 5-8 Klinik</v>
      </c>
      <c r="C879" s="69">
        <f>C878+3</f>
        <v>43598</v>
      </c>
      <c r="D879" s="30">
        <v>0.34375</v>
      </c>
      <c r="E879" s="30">
        <v>0.625</v>
      </c>
      <c r="G879" t="s">
        <v>78</v>
      </c>
      <c r="H879" s="154"/>
      <c r="I879" s="15" t="s">
        <v>68</v>
      </c>
      <c r="M879" s="171"/>
    </row>
    <row r="880" spans="1:18">
      <c r="A880" t="s">
        <v>86</v>
      </c>
      <c r="B880" s="2" t="str">
        <f>IF(Table1[[#This Row],[Fag]]&lt;&gt;"","Hold " &amp; Table1[[#This Row],[Dette er for hold '# (fx 1-8 eller 1)]] &amp; " " &amp; Table1[[#This Row],[Beskrivelse]],"")</f>
        <v>Hold 5-8 Klinik</v>
      </c>
      <c r="C880" s="35">
        <f>C879+1</f>
        <v>43599</v>
      </c>
      <c r="D880" s="30">
        <v>0.34375</v>
      </c>
      <c r="E880" s="30">
        <v>0.625</v>
      </c>
      <c r="G880" t="s">
        <v>78</v>
      </c>
      <c r="H880" s="154"/>
      <c r="I880" s="15" t="s">
        <v>68</v>
      </c>
      <c r="M880" s="171"/>
    </row>
    <row r="881" spans="1:19">
      <c r="A881" t="s">
        <v>86</v>
      </c>
      <c r="B881" s="2" t="str">
        <f>IF(Table1[[#This Row],[Fag]]&lt;&gt;"","Hold " &amp; Table1[[#This Row],[Dette er for hold '# (fx 1-8 eller 1)]] &amp; " " &amp; Table1[[#This Row],[Beskrivelse]],"")</f>
        <v>Hold 5-8 Klinik</v>
      </c>
      <c r="C881" s="35">
        <f>C880+1</f>
        <v>43600</v>
      </c>
      <c r="D881" s="30">
        <v>0.34375</v>
      </c>
      <c r="E881" s="30">
        <v>0.625</v>
      </c>
      <c r="G881" t="s">
        <v>78</v>
      </c>
      <c r="H881" s="154"/>
      <c r="I881" s="15" t="s">
        <v>68</v>
      </c>
      <c r="M881" s="171"/>
    </row>
    <row r="882" spans="1:19">
      <c r="A882" t="s">
        <v>86</v>
      </c>
      <c r="B882" s="2" t="str">
        <f>IF(Table1[[#This Row],[Fag]]&lt;&gt;"","Hold " &amp; Table1[[#This Row],[Dette er for hold '# (fx 1-8 eller 1)]] &amp; " " &amp; Table1[[#This Row],[Beskrivelse]],"")</f>
        <v>Hold 5-8 Klinik</v>
      </c>
      <c r="C882" s="35">
        <f>C881+1</f>
        <v>43601</v>
      </c>
      <c r="D882" s="30">
        <v>0.34375</v>
      </c>
      <c r="E882" s="30">
        <v>0.625</v>
      </c>
      <c r="G882" t="s">
        <v>78</v>
      </c>
      <c r="H882" s="154"/>
      <c r="I882" s="15" t="s">
        <v>68</v>
      </c>
      <c r="M882" s="171"/>
      <c r="N882" s="147" t="s">
        <v>260</v>
      </c>
      <c r="O882" t="s">
        <v>433</v>
      </c>
    </row>
    <row r="883" spans="1:19">
      <c r="A883" t="s">
        <v>86</v>
      </c>
      <c r="B883" s="2" t="str">
        <f>IF(Table1[[#This Row],[Fag]]&lt;&gt;"","Hold " &amp; Table1[[#This Row],[Dette er for hold '# (fx 1-8 eller 1)]] &amp; " " &amp; Table1[[#This Row],[Beskrivelse]],"")</f>
        <v>Hold 5-8 Klinik</v>
      </c>
      <c r="C883" s="35">
        <f>C882+1</f>
        <v>43602</v>
      </c>
      <c r="D883" s="30">
        <v>0.34375</v>
      </c>
      <c r="E883" s="30">
        <v>0.625</v>
      </c>
      <c r="G883" t="s">
        <v>78</v>
      </c>
      <c r="H883" s="154"/>
      <c r="I883" s="15" t="s">
        <v>68</v>
      </c>
      <c r="M883" s="171"/>
      <c r="N883" s="147" t="s">
        <v>210</v>
      </c>
      <c r="O883" t="s">
        <v>205</v>
      </c>
    </row>
    <row r="884" spans="1:19">
      <c r="A884" t="s">
        <v>86</v>
      </c>
      <c r="B884" s="2" t="str">
        <f>IF(Table1[[#This Row],[Fag]]&lt;&gt;"","Hold " &amp; Table1[[#This Row],[Dette er for hold '# (fx 1-8 eller 1)]] &amp; " " &amp; Table1[[#This Row],[Beskrivelse]],"")</f>
        <v>Hold 5-8 Klinik</v>
      </c>
      <c r="C884" s="69">
        <f>C883+3</f>
        <v>43605</v>
      </c>
      <c r="D884" s="30">
        <v>0.34375</v>
      </c>
      <c r="E884" s="30">
        <v>0.625</v>
      </c>
      <c r="G884" t="s">
        <v>78</v>
      </c>
      <c r="H884" s="154"/>
      <c r="I884" s="15" t="s">
        <v>68</v>
      </c>
      <c r="M884" s="171"/>
    </row>
    <row r="885" spans="1:19">
      <c r="A885" t="s">
        <v>86</v>
      </c>
      <c r="B885" s="2" t="str">
        <f>IF(Table1[[#This Row],[Fag]]&lt;&gt;"","Hold " &amp; Table1[[#This Row],[Dette er for hold '# (fx 1-8 eller 1)]] &amp; " " &amp; Table1[[#This Row],[Beskrivelse]],"")</f>
        <v>Hold 5-8 Klinik</v>
      </c>
      <c r="C885" s="35">
        <f>C884+1</f>
        <v>43606</v>
      </c>
      <c r="D885" s="30">
        <v>0.34375</v>
      </c>
      <c r="E885" s="30">
        <v>0.625</v>
      </c>
      <c r="G885" t="s">
        <v>78</v>
      </c>
      <c r="H885" s="154"/>
      <c r="I885" s="15" t="s">
        <v>68</v>
      </c>
      <c r="M885" s="171"/>
    </row>
    <row r="886" spans="1:19">
      <c r="A886" t="s">
        <v>86</v>
      </c>
      <c r="B886" s="2" t="str">
        <f>IF(Table1[[#This Row],[Fag]]&lt;&gt;"","Hold " &amp; Table1[[#This Row],[Dette er for hold '# (fx 1-8 eller 1)]] &amp; " " &amp; Table1[[#This Row],[Beskrivelse]],"")</f>
        <v>Hold 5-8 Klinik</v>
      </c>
      <c r="C886" s="35">
        <f>C885+1</f>
        <v>43607</v>
      </c>
      <c r="D886" s="30">
        <v>0.34375</v>
      </c>
      <c r="E886" s="30">
        <v>0.625</v>
      </c>
      <c r="G886" t="s">
        <v>78</v>
      </c>
      <c r="H886" s="154"/>
      <c r="I886" s="15" t="s">
        <v>68</v>
      </c>
      <c r="M886" s="171"/>
    </row>
    <row r="887" spans="1:19">
      <c r="A887" t="s">
        <v>86</v>
      </c>
      <c r="B887" s="2" t="str">
        <f>IF(Table1[[#This Row],[Fag]]&lt;&gt;"","Hold " &amp; Table1[[#This Row],[Dette er for hold '# (fx 1-8 eller 1)]] &amp; " " &amp; Table1[[#This Row],[Beskrivelse]],"")</f>
        <v>Hold 5-8 Klinik</v>
      </c>
      <c r="C887" s="35">
        <f>C886+1</f>
        <v>43608</v>
      </c>
      <c r="D887" s="30">
        <v>0.34375</v>
      </c>
      <c r="E887" s="30">
        <v>0.625</v>
      </c>
      <c r="G887" t="s">
        <v>78</v>
      </c>
      <c r="H887" s="154"/>
      <c r="I887" s="15" t="s">
        <v>68</v>
      </c>
      <c r="M887" s="171"/>
      <c r="S887" s="17"/>
    </row>
    <row r="888" spans="1:19">
      <c r="A888" t="s">
        <v>86</v>
      </c>
      <c r="B888" s="2" t="str">
        <f>IF(Table1[[#This Row],[Fag]]&lt;&gt;"","Hold " &amp; Table1[[#This Row],[Dette er for hold '# (fx 1-8 eller 1)]] &amp; " " &amp; Table1[[#This Row],[Beskrivelse]],"")</f>
        <v>Hold 5-8 Klinik</v>
      </c>
      <c r="C888" s="35">
        <f>C887+1</f>
        <v>43609</v>
      </c>
      <c r="D888" s="30">
        <v>0.34375</v>
      </c>
      <c r="E888" s="30">
        <v>0.625</v>
      </c>
      <c r="G888" t="s">
        <v>78</v>
      </c>
      <c r="H888" s="154"/>
      <c r="I888" s="15" t="s">
        <v>68</v>
      </c>
      <c r="M888" s="171"/>
      <c r="N888" s="147" t="s">
        <v>260</v>
      </c>
      <c r="O888" t="s">
        <v>434</v>
      </c>
      <c r="S888" s="17"/>
    </row>
    <row r="889" spans="1:19" ht="20.25" customHeight="1">
      <c r="D889" s="30"/>
      <c r="E889" s="30"/>
      <c r="H889" s="19"/>
      <c r="L889" s="17"/>
      <c r="M889" s="17"/>
      <c r="N889" s="17"/>
      <c r="P889" s="17"/>
      <c r="Q889" s="17"/>
      <c r="R889" s="17"/>
      <c r="S889" s="17"/>
    </row>
    <row r="890" spans="1:19">
      <c r="D890" s="30"/>
      <c r="E890" s="30"/>
      <c r="L890" s="17"/>
      <c r="M890" s="17"/>
      <c r="N890" s="17"/>
      <c r="P890" s="17"/>
      <c r="Q890" s="17"/>
      <c r="R890" s="17"/>
    </row>
    <row r="891" spans="1:19" ht="20.25">
      <c r="B891" s="62" t="s">
        <v>35</v>
      </c>
      <c r="D891" s="30"/>
      <c r="E891" s="30"/>
      <c r="L891" s="17"/>
      <c r="M891" s="17"/>
      <c r="N891" s="17"/>
      <c r="P891" s="17"/>
      <c r="Q891" s="17"/>
      <c r="R891" s="17"/>
    </row>
    <row r="892" spans="1:19" ht="15">
      <c r="A892" s="90" t="s">
        <v>103</v>
      </c>
      <c r="B892" s="91" t="str">
        <f>IF(Table1[[#This Row],[Fag]]&lt;&gt;"","Hold " &amp; Table1[[#This Row],[Dette er for hold '# (fx 1-8 eller 1)]] &amp; " " &amp; Table1[[#This Row],[Beskrivelse]],"")</f>
        <v>Hold 5-6 Journal Club</v>
      </c>
      <c r="C892" s="92">
        <f>DATE($T$7, 1, -2) - WEEKDAY(DATE($T$7, 1, 3)) +Table1[[#This Row],[Kal uge]]* 7+Table1[[#This Row],[Uge dag]]-1</f>
        <v>43517</v>
      </c>
      <c r="D892" s="93">
        <v>0.55208333333333337</v>
      </c>
      <c r="E892" s="93">
        <v>0.625</v>
      </c>
      <c r="F892" s="90"/>
      <c r="G892" s="90" t="s">
        <v>35</v>
      </c>
      <c r="H892" s="151" t="s">
        <v>231</v>
      </c>
      <c r="I892" s="94" t="s">
        <v>54</v>
      </c>
      <c r="J892" s="119" t="s">
        <v>368</v>
      </c>
      <c r="L892" t="s">
        <v>165</v>
      </c>
      <c r="M892" s="171"/>
      <c r="P892">
        <v>8</v>
      </c>
      <c r="R892">
        <v>4</v>
      </c>
    </row>
    <row r="893" spans="1:19" ht="15">
      <c r="A893" s="90" t="s">
        <v>103</v>
      </c>
      <c r="B893" s="91" t="str">
        <f>IF(Table1[[#This Row],[Fag]]&lt;&gt;"","Hold " &amp; Table1[[#This Row],[Dette er for hold '# (fx 1-8 eller 1)]] &amp; " " &amp; Table1[[#This Row],[Beskrivelse]],"")</f>
        <v>Hold 7-8 Journal Club</v>
      </c>
      <c r="C893" s="92">
        <f>DATE($T$7, 1, -2) - WEEKDAY(DATE($T$7, 1, 3)) +Table1[[#This Row],[Kal uge]]* 7+Table1[[#This Row],[Uge dag]]-1</f>
        <v>43517</v>
      </c>
      <c r="D893" s="93">
        <v>0.55208333333333337</v>
      </c>
      <c r="E893" s="93">
        <v>0.625</v>
      </c>
      <c r="F893" s="90"/>
      <c r="G893" s="90" t="s">
        <v>35</v>
      </c>
      <c r="H893" s="151" t="s">
        <v>232</v>
      </c>
      <c r="I893" s="94" t="s">
        <v>56</v>
      </c>
      <c r="J893" s="119" t="s">
        <v>369</v>
      </c>
      <c r="M893" s="171"/>
      <c r="P893">
        <f>P892</f>
        <v>8</v>
      </c>
      <c r="R893">
        <v>4</v>
      </c>
    </row>
    <row r="894" spans="1:19" ht="15">
      <c r="A894" s="90" t="s">
        <v>103</v>
      </c>
      <c r="B894" s="91" t="str">
        <f>IF(Table1[[#This Row],[Fag]]&lt;&gt;"","Hold " &amp; Table1[[#This Row],[Dette er for hold '# (fx 1-8 eller 1)]] &amp; " " &amp; Table1[[#This Row],[Beskrivelse]],"")</f>
        <v>Hold 1-2 Journal Club</v>
      </c>
      <c r="C894" s="92">
        <f>DATE($T$7, 1, -2) - WEEKDAY(DATE($T$7, 1, 3)) +Table1[[#This Row],[Kal uge]]* 7+Table1[[#This Row],[Uge dag]]-1</f>
        <v>43538</v>
      </c>
      <c r="D894" s="93">
        <v>0.55208333333333337</v>
      </c>
      <c r="E894" s="93">
        <v>0.625</v>
      </c>
      <c r="F894" s="90"/>
      <c r="G894" s="90" t="s">
        <v>35</v>
      </c>
      <c r="H894" s="151" t="s">
        <v>231</v>
      </c>
      <c r="I894" s="94" t="s">
        <v>57</v>
      </c>
      <c r="J894" s="119" t="s">
        <v>368</v>
      </c>
      <c r="M894" s="171"/>
      <c r="P894">
        <v>11</v>
      </c>
      <c r="R894">
        <v>4</v>
      </c>
    </row>
    <row r="895" spans="1:19" ht="15">
      <c r="A895" s="90" t="s">
        <v>103</v>
      </c>
      <c r="B895" s="91" t="str">
        <f>IF(Table1[[#This Row],[Fag]]&lt;&gt;"","Hold " &amp; Table1[[#This Row],[Dette er for hold '# (fx 1-8 eller 1)]] &amp; " " &amp; Table1[[#This Row],[Beskrivelse]],"")</f>
        <v>Hold 3-4 Journal Club</v>
      </c>
      <c r="C895" s="95">
        <f>DATE($T$7, 1, -2) - WEEKDAY(DATE($T$7, 1, 3)) +Table1[[#This Row],[Kal uge]]* 7+Table1[[#This Row],[Uge dag]]-1</f>
        <v>43538</v>
      </c>
      <c r="D895" s="93">
        <v>0.55208333333333337</v>
      </c>
      <c r="E895" s="93">
        <v>0.625</v>
      </c>
      <c r="F895" s="90"/>
      <c r="G895" s="90" t="s">
        <v>35</v>
      </c>
      <c r="H895" s="151" t="s">
        <v>232</v>
      </c>
      <c r="I895" s="94" t="s">
        <v>58</v>
      </c>
      <c r="J895" s="119" t="s">
        <v>371</v>
      </c>
      <c r="M895" s="171"/>
      <c r="P895">
        <f>P894</f>
        <v>11</v>
      </c>
      <c r="R895">
        <v>4</v>
      </c>
    </row>
    <row r="896" spans="1:19" ht="15">
      <c r="A896" s="90" t="s">
        <v>103</v>
      </c>
      <c r="B896" s="91" t="str">
        <f>IF(Table1[[#This Row],[Fag]]&lt;&gt;"","Hold " &amp; Table1[[#This Row],[Dette er for hold '# (fx 1-8 eller 1)]] &amp; " " &amp; Table1[[#This Row],[Beskrivelse]],"")</f>
        <v>Hold 13-14 Journal Club</v>
      </c>
      <c r="C896" s="95">
        <f>DATE($T$7, 1, -2) - WEEKDAY(DATE($T$7, 1, 3)) +Table1[[#This Row],[Kal uge]]* 7+Table1[[#This Row],[Uge dag]]-1</f>
        <v>43566</v>
      </c>
      <c r="D896" s="93">
        <v>0.55208333333333337</v>
      </c>
      <c r="E896" s="93">
        <v>0.625</v>
      </c>
      <c r="F896" s="90"/>
      <c r="G896" s="90" t="s">
        <v>35</v>
      </c>
      <c r="H896" s="151" t="s">
        <v>285</v>
      </c>
      <c r="I896" s="94" t="s">
        <v>59</v>
      </c>
      <c r="J896" s="118" t="s">
        <v>370</v>
      </c>
      <c r="M896" s="171"/>
      <c r="P896">
        <v>15</v>
      </c>
      <c r="R896">
        <v>4</v>
      </c>
    </row>
    <row r="897" spans="1:18" ht="14.25" customHeight="1">
      <c r="A897" s="90" t="s">
        <v>103</v>
      </c>
      <c r="B897" s="91" t="str">
        <f>IF(Table1[[#This Row],[Fag]]&lt;&gt;"","Hold " &amp; Table1[[#This Row],[Dette er for hold '# (fx 1-8 eller 1)]] &amp; " " &amp; Table1[[#This Row],[Beskrivelse]],"")</f>
        <v>Hold 15-16 Journal Club</v>
      </c>
      <c r="C897" s="95">
        <f>DATE($T$7, 1, -2) - WEEKDAY(DATE($T$7, 1, 3)) +Table1[[#This Row],[Kal uge]]* 7+Table1[[#This Row],[Uge dag]]-1</f>
        <v>43566</v>
      </c>
      <c r="D897" s="93">
        <v>0.55208333333333337</v>
      </c>
      <c r="E897" s="93">
        <v>0.625</v>
      </c>
      <c r="F897" s="90"/>
      <c r="G897" s="90" t="s">
        <v>35</v>
      </c>
      <c r="H897" s="151" t="s">
        <v>233</v>
      </c>
      <c r="I897" s="94" t="s">
        <v>60</v>
      </c>
      <c r="J897" s="118" t="s">
        <v>371</v>
      </c>
      <c r="M897" s="171"/>
      <c r="P897">
        <f>P896</f>
        <v>15</v>
      </c>
      <c r="R897">
        <v>4</v>
      </c>
    </row>
    <row r="898" spans="1:18" ht="15">
      <c r="A898" s="90" t="s">
        <v>103</v>
      </c>
      <c r="B898" s="91" t="str">
        <f>IF(Table1[[#This Row],[Fag]]&lt;&gt;"","Hold " &amp; Table1[[#This Row],[Dette er for hold '# (fx 1-8 eller 1)]] &amp; " " &amp; Table1[[#This Row],[Beskrivelse]],"")</f>
        <v>Hold 9-10 Journal Club</v>
      </c>
      <c r="C898" s="95">
        <f>DATE($T$7, 1, -2) - WEEKDAY(DATE($T$7, 1, 3)) +Table1[[#This Row],[Kal uge]]* 7+Table1[[#This Row],[Uge dag]]-1</f>
        <v>43594</v>
      </c>
      <c r="D898" s="93">
        <v>0.55208333333333337</v>
      </c>
      <c r="E898" s="93">
        <v>0.625</v>
      </c>
      <c r="F898" s="90"/>
      <c r="G898" s="90" t="s">
        <v>35</v>
      </c>
      <c r="H898" s="151" t="s">
        <v>418</v>
      </c>
      <c r="I898" s="94" t="s">
        <v>61</v>
      </c>
      <c r="J898" s="118" t="s">
        <v>370</v>
      </c>
      <c r="M898" s="171"/>
      <c r="P898">
        <v>19</v>
      </c>
      <c r="R898">
        <v>4</v>
      </c>
    </row>
    <row r="899" spans="1:18" ht="15">
      <c r="A899" s="90" t="s">
        <v>103</v>
      </c>
      <c r="B899" s="91" t="str">
        <f>IF(Table1[[#This Row],[Fag]]&lt;&gt;"","Hold " &amp; Table1[[#This Row],[Dette er for hold '# (fx 1-8 eller 1)]] &amp; " " &amp; Table1[[#This Row],[Beskrivelse]],"")</f>
        <v>Hold 11-12 Journal Club</v>
      </c>
      <c r="C899" s="95">
        <f>DATE($T$7, 1, -2) - WEEKDAY(DATE($T$7, 1, 3)) +Table1[[#This Row],[Kal uge]]* 7+Table1[[#This Row],[Uge dag]]-1</f>
        <v>43594</v>
      </c>
      <c r="D899" s="93">
        <v>0.55208333333333337</v>
      </c>
      <c r="E899" s="93">
        <v>0.625</v>
      </c>
      <c r="F899" s="90"/>
      <c r="G899" s="90" t="s">
        <v>35</v>
      </c>
      <c r="H899" s="151" t="s">
        <v>419</v>
      </c>
      <c r="I899" s="94" t="s">
        <v>63</v>
      </c>
      <c r="J899" s="119" t="s">
        <v>372</v>
      </c>
      <c r="M899" s="171"/>
      <c r="P899">
        <f>P898</f>
        <v>19</v>
      </c>
      <c r="R899">
        <v>4</v>
      </c>
    </row>
    <row r="900" spans="1:18" ht="20.25" customHeight="1">
      <c r="C900" s="76"/>
      <c r="D900" s="30"/>
      <c r="E900" s="30"/>
      <c r="H900" s="19"/>
      <c r="I900" s="19"/>
      <c r="J900" s="145"/>
      <c r="K900" s="17"/>
      <c r="L900" s="17"/>
      <c r="M900" s="17"/>
      <c r="N900" s="17"/>
    </row>
    <row r="901" spans="1:18">
      <c r="C901" s="76"/>
      <c r="D901" s="30"/>
      <c r="E901" s="30"/>
      <c r="H901" s="19"/>
      <c r="I901" s="19"/>
      <c r="J901" s="145"/>
      <c r="K901" s="17"/>
      <c r="L901" s="17"/>
      <c r="M901" s="17"/>
      <c r="N901" s="17"/>
    </row>
    <row r="902" spans="1:18" ht="20.25">
      <c r="B902" s="72" t="s">
        <v>104</v>
      </c>
      <c r="C902" s="77"/>
      <c r="D902" s="68"/>
      <c r="E902" s="68"/>
      <c r="H902" s="19"/>
      <c r="I902" s="19"/>
      <c r="J902" s="145"/>
      <c r="K902" s="17"/>
      <c r="L902" s="17"/>
      <c r="M902" s="17"/>
      <c r="N902" s="17"/>
    </row>
    <row r="903" spans="1:18" ht="15.75" thickBot="1">
      <c r="A903" s="43" t="s">
        <v>107</v>
      </c>
      <c r="B903" s="64" t="str">
        <f>IF(Table1[[#This Row],[Fag]]&lt;&gt;"","Hold " &amp; Table1[[#This Row],[Dette er for hold '# (fx 1-8 eller 1)]] &amp; " " &amp; Table1[[#This Row],[Beskrivelse]],"")</f>
        <v>Hold 5-8 Intro til funktionelle lidelser - forelæsning</v>
      </c>
      <c r="C903" s="79">
        <f>DATE($T$7, 1, -2) - WEEKDAY(DATE($T$7, 1, 3)) +Table1[[#This Row],[Kal uge]]* 7+Table1[[#This Row],[Uge dag]]-1</f>
        <v>43496</v>
      </c>
      <c r="D903" s="30">
        <v>0.55208333333333337</v>
      </c>
      <c r="E903" s="30">
        <v>0.625</v>
      </c>
      <c r="G903" t="s">
        <v>105</v>
      </c>
      <c r="H903" s="151" t="s">
        <v>235</v>
      </c>
      <c r="I903" s="15" t="s">
        <v>68</v>
      </c>
      <c r="J903" s="177" t="s">
        <v>314</v>
      </c>
      <c r="M903" s="180"/>
      <c r="P903">
        <v>5</v>
      </c>
      <c r="R903">
        <v>4</v>
      </c>
    </row>
    <row r="904" spans="1:18" ht="15.75" thickBot="1">
      <c r="A904" s="43" t="s">
        <v>107</v>
      </c>
      <c r="B904" s="64" t="str">
        <f>IF(Table1[[#This Row],[Fag]]&lt;&gt;"","Hold " &amp; Table1[[#This Row],[Dette er for hold '# (fx 1-8 eller 1)]] &amp; " " &amp; Table1[[#This Row],[Beskrivelse]],"")</f>
        <v>Hold 7-8 Funktionelle lidelser - holdundervisning</v>
      </c>
      <c r="C904" s="79">
        <f>DATE($T$7, 1, -2) - WEEKDAY(DATE($T$7, 1, 3)) +Table1[[#This Row],[Kal uge]]* 7+Table1[[#This Row],[Uge dag]]-1</f>
        <v>43503</v>
      </c>
      <c r="D904" s="30">
        <v>0.42708333333333331</v>
      </c>
      <c r="E904" s="30">
        <v>0.5</v>
      </c>
      <c r="G904" t="s">
        <v>106</v>
      </c>
      <c r="H904" s="151" t="s">
        <v>321</v>
      </c>
      <c r="I904" s="15" t="s">
        <v>56</v>
      </c>
      <c r="J904" s="178" t="s">
        <v>315</v>
      </c>
      <c r="M904" s="180"/>
      <c r="P904">
        <f>1+P903</f>
        <v>6</v>
      </c>
      <c r="R904">
        <v>4</v>
      </c>
    </row>
    <row r="905" spans="1:18" ht="15.75" thickBot="1">
      <c r="A905" s="43" t="s">
        <v>107</v>
      </c>
      <c r="B905" s="64" t="str">
        <f>IF(Table1[[#This Row],[Fag]]&lt;&gt;"","Hold " &amp; Table1[[#This Row],[Dette er for hold '# (fx 1-8 eller 1)]] &amp; " " &amp; Table1[[#This Row],[Beskrivelse]],"")</f>
        <v>Hold 5-6 Funktionelle lidelser - holdundervisning</v>
      </c>
      <c r="C905" s="79">
        <f>DATE($T$7, 1, -2) - WEEKDAY(DATE($T$7, 1, 3)) +Table1[[#This Row],[Kal uge]]* 7+Table1[[#This Row],[Uge dag]]-1</f>
        <v>43510</v>
      </c>
      <c r="D905" s="30">
        <v>0.42708333333333331</v>
      </c>
      <c r="E905" s="30">
        <v>0.5</v>
      </c>
      <c r="G905" t="s">
        <v>106</v>
      </c>
      <c r="H905" s="151" t="s">
        <v>321</v>
      </c>
      <c r="I905" s="15" t="s">
        <v>54</v>
      </c>
      <c r="J905" s="177" t="s">
        <v>316</v>
      </c>
      <c r="M905" s="180"/>
      <c r="P905">
        <f>1+P904</f>
        <v>7</v>
      </c>
      <c r="R905">
        <v>4</v>
      </c>
    </row>
    <row r="906" spans="1:18" ht="15" thickBot="1">
      <c r="B906" s="64" t="str">
        <f>IF(Table1[[#This Row],[Fag]]&lt;&gt;"","Hold " &amp; Table1[[#This Row],[Dette er for hold '# (fx 1-8 eller 1)]] &amp; " " &amp; Table1[[#This Row],[Beskrivelse]],"")</f>
        <v/>
      </c>
      <c r="C906" s="79"/>
      <c r="D906" s="30"/>
      <c r="E906" s="30"/>
      <c r="H906" s="140"/>
      <c r="I906" s="19"/>
      <c r="J906" s="179"/>
      <c r="K906" s="17"/>
      <c r="L906" s="17"/>
      <c r="M906" s="146"/>
      <c r="N906" s="17"/>
      <c r="R906" t="s">
        <v>79</v>
      </c>
    </row>
    <row r="907" spans="1:18" ht="15.75" thickBot="1">
      <c r="A907" s="43" t="s">
        <v>107</v>
      </c>
      <c r="B907" s="64" t="str">
        <f>IF(Table1[[#This Row],[Fag]]&lt;&gt;"","Hold " &amp; Table1[[#This Row],[Dette er for hold '# (fx 1-8 eller 1)]] &amp; " " &amp; Table1[[#This Row],[Beskrivelse]],"")</f>
        <v>Hold 1-4 Intro til funktionelle lidelser - forelæsning</v>
      </c>
      <c r="C907" s="79">
        <f>DATE($T$7, 1, -2) - WEEKDAY(DATE($T$7, 1, 3)) +Table1[[#This Row],[Kal uge]]* 7+Table1[[#This Row],[Uge dag]]-1</f>
        <v>43524</v>
      </c>
      <c r="D907" s="30">
        <v>0.55208333333333337</v>
      </c>
      <c r="E907" s="30">
        <v>0.625</v>
      </c>
      <c r="G907" t="s">
        <v>105</v>
      </c>
      <c r="H907" s="151" t="s">
        <v>235</v>
      </c>
      <c r="I907" s="15" t="s">
        <v>69</v>
      </c>
      <c r="J907" s="177" t="s">
        <v>317</v>
      </c>
      <c r="M907" s="180"/>
      <c r="P907">
        <v>9</v>
      </c>
      <c r="R907">
        <v>4</v>
      </c>
    </row>
    <row r="908" spans="1:18" ht="15" customHeight="1" thickBot="1">
      <c r="A908" s="43" t="s">
        <v>107</v>
      </c>
      <c r="B908" s="64" t="str">
        <f>IF(Table1[[#This Row],[Fag]]&lt;&gt;"","Hold " &amp; Table1[[#This Row],[Dette er for hold '# (fx 1-8 eller 1)]] &amp; " " &amp; Table1[[#This Row],[Beskrivelse]],"")</f>
        <v>Hold 3-4 Funktionelle lidelser - holdundervisning</v>
      </c>
      <c r="C908" s="79">
        <f>DATE($T$7, 1, -2) - WEEKDAY(DATE($T$7, 1, 3)) +Table1[[#This Row],[Kal uge]]* 7+Table1[[#This Row],[Uge dag]]-1</f>
        <v>43531</v>
      </c>
      <c r="D908" s="30">
        <v>0.42708333333333331</v>
      </c>
      <c r="E908" s="30">
        <v>0.5</v>
      </c>
      <c r="G908" t="s">
        <v>106</v>
      </c>
      <c r="H908" s="151" t="s">
        <v>322</v>
      </c>
      <c r="I908" s="15" t="s">
        <v>58</v>
      </c>
      <c r="J908" s="178" t="s">
        <v>318</v>
      </c>
      <c r="M908" s="180"/>
      <c r="P908">
        <f>1+P907</f>
        <v>10</v>
      </c>
      <c r="R908">
        <v>4</v>
      </c>
    </row>
    <row r="909" spans="1:18" ht="15.75" thickBot="1">
      <c r="A909" s="43" t="s">
        <v>107</v>
      </c>
      <c r="B909" s="64" t="str">
        <f>IF(Table1[[#This Row],[Fag]]&lt;&gt;"","Hold " &amp; Table1[[#This Row],[Dette er for hold '# (fx 1-8 eller 1)]] &amp; " " &amp; Table1[[#This Row],[Beskrivelse]],"")</f>
        <v>Hold 1-2 Funktionelle lidelser - holdundervisning</v>
      </c>
      <c r="C909" s="79">
        <f>DATE($T$7, 1, -2) - WEEKDAY(DATE($T$7, 1, 3)) +Table1[[#This Row],[Kal uge]]* 7+Table1[[#This Row],[Uge dag]]-1</f>
        <v>43538</v>
      </c>
      <c r="D909" s="30">
        <v>0.42708333333333331</v>
      </c>
      <c r="E909" s="30">
        <v>0.5</v>
      </c>
      <c r="G909" t="s">
        <v>106</v>
      </c>
      <c r="H909" s="151" t="s">
        <v>321</v>
      </c>
      <c r="I909" s="15" t="s">
        <v>57</v>
      </c>
      <c r="J909" s="177" t="s">
        <v>319</v>
      </c>
      <c r="M909" s="180"/>
      <c r="P909">
        <f>1+P908</f>
        <v>11</v>
      </c>
      <c r="R909">
        <v>4</v>
      </c>
    </row>
    <row r="910" spans="1:18" ht="15" thickBot="1">
      <c r="B910" s="64" t="str">
        <f>IF(Table1[[#This Row],[Fag]]&lt;&gt;"","Hold " &amp; Table1[[#This Row],[Dette er for hold '# (fx 1-8 eller 1)]] &amp; " " &amp; Table1[[#This Row],[Beskrivelse]],"")</f>
        <v/>
      </c>
      <c r="C910" s="79"/>
      <c r="D910" s="30"/>
      <c r="E910" s="30"/>
      <c r="H910" s="140"/>
      <c r="I910" s="19"/>
      <c r="J910" s="179"/>
      <c r="K910" s="17"/>
      <c r="L910" s="17"/>
      <c r="M910" s="146"/>
      <c r="N910" s="17"/>
      <c r="P910" s="17"/>
      <c r="Q910" s="17"/>
      <c r="R910" t="s">
        <v>79</v>
      </c>
    </row>
    <row r="911" spans="1:18" ht="15.75" thickBot="1">
      <c r="A911" s="43" t="s">
        <v>107</v>
      </c>
      <c r="B911" s="64" t="str">
        <f>IF(Table1[[#This Row],[Fag]]&lt;&gt;"","Hold " &amp; Table1[[#This Row],[Dette er for hold '# (fx 1-8 eller 1)]] &amp; " " &amp; Table1[[#This Row],[Beskrivelse]],"")</f>
        <v>Hold 13-16 Intro til funktionelle lidelser - forelæsning</v>
      </c>
      <c r="C911" s="79">
        <f>DATE($T$7, 1, -2) - WEEKDAY(DATE($T$7, 1, 3)) +Table1[[#This Row],[Kal uge]]* 7+Table1[[#This Row],[Uge dag]]-1</f>
        <v>43552</v>
      </c>
      <c r="D911" s="30">
        <v>0.55208333333333337</v>
      </c>
      <c r="E911" s="30">
        <v>0.625</v>
      </c>
      <c r="G911" t="s">
        <v>105</v>
      </c>
      <c r="H911" s="151" t="s">
        <v>235</v>
      </c>
      <c r="I911" s="15" t="s">
        <v>65</v>
      </c>
      <c r="J911" s="177" t="s">
        <v>314</v>
      </c>
      <c r="M911" s="180"/>
      <c r="P911">
        <v>13</v>
      </c>
      <c r="R911">
        <v>4</v>
      </c>
    </row>
    <row r="912" spans="1:18" ht="15">
      <c r="A912" s="43" t="s">
        <v>107</v>
      </c>
      <c r="B912" s="64" t="str">
        <f>IF(Table1[[#This Row],[Fag]]&lt;&gt;"","Hold " &amp; Table1[[#This Row],[Dette er for hold '# (fx 1-8 eller 1)]] &amp; " " &amp; Table1[[#This Row],[Beskrivelse]],"")</f>
        <v>Hold 15-16 Funktionelle lidelser - holdundervisning</v>
      </c>
      <c r="C912" s="79">
        <f>DATE($T$7, 1, -2) - WEEKDAY(DATE($T$7, 1, 3)) +Table1[[#This Row],[Kal uge]]* 7+Table1[[#This Row],[Uge dag]]-1</f>
        <v>43559</v>
      </c>
      <c r="D912" s="30">
        <v>0.42708333333333331</v>
      </c>
      <c r="E912" s="30">
        <v>0.5</v>
      </c>
      <c r="G912" t="s">
        <v>106</v>
      </c>
      <c r="H912" s="151" t="s">
        <v>321</v>
      </c>
      <c r="I912" s="15" t="s">
        <v>60</v>
      </c>
      <c r="J912" s="209" t="s">
        <v>367</v>
      </c>
      <c r="M912" s="180"/>
      <c r="P912">
        <f>1+P911</f>
        <v>14</v>
      </c>
      <c r="R912">
        <v>4</v>
      </c>
    </row>
    <row r="913" spans="1:18" ht="15.75" thickBot="1">
      <c r="A913" s="43" t="s">
        <v>107</v>
      </c>
      <c r="B913" s="64" t="str">
        <f>IF(Table1[[#This Row],[Fag]]&lt;&gt;"","Hold " &amp; Table1[[#This Row],[Dette er for hold '# (fx 1-8 eller 1)]] &amp; " " &amp; Table1[[#This Row],[Beskrivelse]],"")</f>
        <v>Hold 13-14 Funktionelle lidelser - holdundervisning</v>
      </c>
      <c r="C913" s="79">
        <f>DATE($T$7, 1, -2) - WEEKDAY(DATE($T$7, 1, 3)) +Table1[[#This Row],[Kal uge]]* 7+Table1[[#This Row],[Uge dag]]-1</f>
        <v>43566</v>
      </c>
      <c r="D913" s="30">
        <v>0.42708333333333331</v>
      </c>
      <c r="E913" s="30">
        <v>0.5</v>
      </c>
      <c r="G913" t="s">
        <v>106</v>
      </c>
      <c r="H913" s="151" t="s">
        <v>321</v>
      </c>
      <c r="I913" s="15" t="s">
        <v>59</v>
      </c>
      <c r="J913" s="177" t="s">
        <v>319</v>
      </c>
      <c r="M913" s="180"/>
      <c r="P913">
        <f>1+P912</f>
        <v>15</v>
      </c>
      <c r="R913">
        <v>4</v>
      </c>
    </row>
    <row r="914" spans="1:18" ht="15" thickBot="1">
      <c r="B914" s="64" t="str">
        <f>IF(Table1[[#This Row],[Fag]]&lt;&gt;"","Hold " &amp; Table1[[#This Row],[Dette er for hold '# (fx 1-8 eller 1)]] &amp; " " &amp; Table1[[#This Row],[Beskrivelse]],"")</f>
        <v/>
      </c>
      <c r="C914" s="79"/>
      <c r="D914" s="30"/>
      <c r="E914" s="30"/>
      <c r="H914" s="140"/>
      <c r="I914" s="19"/>
      <c r="J914" s="179"/>
      <c r="K914" s="17"/>
      <c r="L914" s="17"/>
      <c r="M914" s="146"/>
      <c r="N914" s="17"/>
      <c r="R914" t="s">
        <v>79</v>
      </c>
    </row>
    <row r="915" spans="1:18" ht="15.75" thickBot="1">
      <c r="A915" s="43" t="s">
        <v>107</v>
      </c>
      <c r="B915" s="64" t="str">
        <f>IF(Table1[[#This Row],[Fag]]&lt;&gt;"","Hold " &amp; Table1[[#This Row],[Dette er for hold '# (fx 1-8 eller 1)]] &amp; " " &amp; Table1[[#This Row],[Beskrivelse]],"")</f>
        <v>Hold 9-12 Intro til funktionelle lidelser - forelæsning</v>
      </c>
      <c r="C915" s="79">
        <f>DATE($T$7, 1, -2) - WEEKDAY(DATE($T$7, 1, 3)) +Table1[[#This Row],[Kal uge]]* 7+Table1[[#This Row],[Uge dag]]-1</f>
        <v>43587</v>
      </c>
      <c r="D915" s="30">
        <v>0.55208333333333337</v>
      </c>
      <c r="E915" s="30">
        <v>0.625</v>
      </c>
      <c r="G915" t="s">
        <v>105</v>
      </c>
      <c r="H915" s="151" t="s">
        <v>261</v>
      </c>
      <c r="I915" s="15" t="s">
        <v>67</v>
      </c>
      <c r="J915" s="177" t="s">
        <v>317</v>
      </c>
      <c r="M915" s="180"/>
      <c r="P915">
        <v>18</v>
      </c>
      <c r="R915">
        <v>4</v>
      </c>
    </row>
    <row r="916" spans="1:18" ht="15.75" thickBot="1">
      <c r="A916" s="43" t="s">
        <v>107</v>
      </c>
      <c r="B916" s="64" t="str">
        <f>IF(Table1[[#This Row],[Fag]]&lt;&gt;"","Hold " &amp; Table1[[#This Row],[Dette er for hold '# (fx 1-8 eller 1)]] &amp; " " &amp; Table1[[#This Row],[Beskrivelse]],"")</f>
        <v>Hold 11-12 Funktionelle lidelser - holdundervisning</v>
      </c>
      <c r="C916" s="79">
        <f>DATE($T$7, 1, -2) - WEEKDAY(DATE($T$7, 1, 3)) +Table1[[#This Row],[Kal uge]]* 7+Table1[[#This Row],[Uge dag]]-1</f>
        <v>43594</v>
      </c>
      <c r="D916" s="30">
        <v>0.42708333333333331</v>
      </c>
      <c r="E916" s="30">
        <v>0.5</v>
      </c>
      <c r="G916" t="s">
        <v>106</v>
      </c>
      <c r="H916" s="151" t="s">
        <v>321</v>
      </c>
      <c r="I916" s="15" t="s">
        <v>63</v>
      </c>
      <c r="J916" s="178" t="s">
        <v>320</v>
      </c>
      <c r="M916" s="180"/>
      <c r="P916">
        <f>1+P915</f>
        <v>19</v>
      </c>
      <c r="R916">
        <v>4</v>
      </c>
    </row>
    <row r="917" spans="1:18" ht="15">
      <c r="A917" s="43" t="s">
        <v>107</v>
      </c>
      <c r="B917" s="64" t="str">
        <f>IF(Table1[[#This Row],[Fag]]&lt;&gt;"","Hold " &amp; Table1[[#This Row],[Dette er for hold '# (fx 1-8 eller 1)]] &amp; " " &amp; Table1[[#This Row],[Beskrivelse]],"")</f>
        <v>Hold 9-10 Funktionelle lidelser - holdundervisning</v>
      </c>
      <c r="C917" s="79">
        <f>DATE($T$7, 1, -2) - WEEKDAY(DATE($T$7, 1, 3)) +Table1[[#This Row],[Kal uge]]* 7+Table1[[#This Row],[Uge dag]]-1</f>
        <v>43601</v>
      </c>
      <c r="D917" s="30">
        <v>0.42708333333333331</v>
      </c>
      <c r="E917" s="30">
        <v>0.5</v>
      </c>
      <c r="G917" t="s">
        <v>106</v>
      </c>
      <c r="H917" s="151" t="s">
        <v>321</v>
      </c>
      <c r="I917" s="15" t="s">
        <v>61</v>
      </c>
      <c r="J917" s="209" t="s">
        <v>318</v>
      </c>
      <c r="M917" s="180"/>
      <c r="P917">
        <f>1+P916</f>
        <v>20</v>
      </c>
      <c r="R917">
        <v>4</v>
      </c>
    </row>
    <row r="918" spans="1:18" ht="20.25" customHeight="1">
      <c r="D918" s="30"/>
      <c r="E918" s="30"/>
      <c r="H918" s="19"/>
      <c r="I918" s="19"/>
      <c r="J918" s="17"/>
      <c r="K918" s="17"/>
      <c r="L918" s="17"/>
      <c r="M918" s="17"/>
      <c r="N918" s="17"/>
      <c r="P918" s="17"/>
    </row>
    <row r="919" spans="1:18">
      <c r="D919" s="30"/>
      <c r="E919" s="30"/>
      <c r="H919" s="19"/>
      <c r="I919" s="19"/>
      <c r="J919" s="17"/>
      <c r="K919" s="17"/>
      <c r="L919" s="17"/>
      <c r="M919" s="17"/>
      <c r="N919" s="17"/>
      <c r="P919" s="17"/>
    </row>
    <row r="920" spans="1:18" ht="20.25">
      <c r="B920" s="66" t="s">
        <v>37</v>
      </c>
      <c r="D920" s="30"/>
      <c r="E920" s="30"/>
      <c r="H920" s="149" t="s">
        <v>408</v>
      </c>
      <c r="I920" s="149"/>
      <c r="J920" s="150"/>
      <c r="K920" s="150"/>
      <c r="L920" s="150"/>
      <c r="M920" s="17"/>
    </row>
    <row r="921" spans="1:18" ht="15.75">
      <c r="A921" s="43" t="s">
        <v>107</v>
      </c>
      <c r="B921" s="2" t="str">
        <f>IF(Table1[[#This Row],[Fag]]&lt;&gt;"","Hold " &amp; Table1[[#This Row],[Dette er for hold '# (fx 1-8 eller 1)]] &amp; " " &amp; Table1[[#This Row],[Beskrivelse]],"")</f>
        <v>Hold 5-8 Intro til Ledelse Forelæsninger</v>
      </c>
      <c r="C921" s="35">
        <f>DATE($T$7, 1, -2) - WEEKDAY(DATE($T$7, 1, 3)) +Table1[[#This Row],[Kal uge]]* 7+Table1[[#This Row],[Uge dag]]-1</f>
        <v>43494</v>
      </c>
      <c r="D921" s="30">
        <v>0.55208333333333337</v>
      </c>
      <c r="E921" s="30">
        <v>0.625</v>
      </c>
      <c r="G921" t="s">
        <v>108</v>
      </c>
      <c r="H921" s="151" t="s">
        <v>236</v>
      </c>
      <c r="I921" s="15" t="s">
        <v>68</v>
      </c>
      <c r="J921" s="196" t="s">
        <v>338</v>
      </c>
      <c r="M921" s="171"/>
      <c r="P921">
        <v>5</v>
      </c>
      <c r="R921">
        <v>2</v>
      </c>
    </row>
    <row r="922" spans="1:18" ht="15">
      <c r="A922" s="43" t="s">
        <v>107</v>
      </c>
      <c r="B922" s="2" t="str">
        <f>IF(Table1[[#This Row],[Fag]]&lt;&gt;"","Hold " &amp; Table1[[#This Row],[Dette er for hold '# (fx 1-8 eller 1)]] &amp; " " &amp; Table1[[#This Row],[Beskrivelse]],"")</f>
        <v>Hold 7-8 Ledelse Holdundervisning</v>
      </c>
      <c r="C922" s="35">
        <f>DATE($T$7, 1, -2) - WEEKDAY(DATE($T$7, 1, 3)) +Table1[[#This Row],[Kal uge]]* 7+Table1[[#This Row],[Uge dag]]-1</f>
        <v>43502</v>
      </c>
      <c r="D922" s="30">
        <v>0.34375</v>
      </c>
      <c r="E922" s="30">
        <v>0.5</v>
      </c>
      <c r="G922" t="s">
        <v>109</v>
      </c>
      <c r="H922" s="151" t="s">
        <v>234</v>
      </c>
      <c r="I922" s="15" t="s">
        <v>56</v>
      </c>
      <c r="J922" s="197" t="s">
        <v>339</v>
      </c>
      <c r="M922" s="171"/>
      <c r="P922">
        <v>6</v>
      </c>
      <c r="R922">
        <v>3</v>
      </c>
    </row>
    <row r="923" spans="1:18" ht="15">
      <c r="A923" s="43" t="s">
        <v>107</v>
      </c>
      <c r="B923" s="2" t="str">
        <f>IF(Table1[[#This Row],[Fag]]&lt;&gt;"","Hold " &amp; Table1[[#This Row],[Dette er for hold '# (fx 1-8 eller 1)]] &amp; " " &amp; Table1[[#This Row],[Beskrivelse]],"")</f>
        <v>Hold 5-6 Ledelse Holdundervisning</v>
      </c>
      <c r="C923" s="35">
        <f>DATE($T$7, 1, -2) - WEEKDAY(DATE($T$7, 1, 3)) +Table1[[#This Row],[Kal uge]]* 7+Table1[[#This Row],[Uge dag]]-1</f>
        <v>43516</v>
      </c>
      <c r="D923" s="30">
        <v>0.34375</v>
      </c>
      <c r="E923" s="30">
        <v>0.5</v>
      </c>
      <c r="G923" t="s">
        <v>109</v>
      </c>
      <c r="H923" s="151" t="s">
        <v>409</v>
      </c>
      <c r="I923" s="15" t="s">
        <v>54</v>
      </c>
      <c r="J923" s="197" t="s">
        <v>339</v>
      </c>
      <c r="M923" s="171"/>
      <c r="P923">
        <v>8</v>
      </c>
      <c r="R923">
        <v>3</v>
      </c>
    </row>
    <row r="924" spans="1:18" ht="15.75">
      <c r="A924" s="43" t="s">
        <v>107</v>
      </c>
      <c r="B924" s="2" t="str">
        <f>IF(Table1[[#This Row],[Fag]]&lt;&gt;"","Hold " &amp; Table1[[#This Row],[Dette er for hold '# (fx 1-8 eller 1)]] &amp; " " &amp; Table1[[#This Row],[Beskrivelse]],"")</f>
        <v>Hold 1-4 Intro til Ledelse Forelæsninger</v>
      </c>
      <c r="C924" s="35">
        <f>DATE($T$7, 1, -2) - WEEKDAY(DATE($T$7, 1, 3)) +Table1[[#This Row],[Kal uge]]* 7+Table1[[#This Row],[Uge dag]]-1</f>
        <v>43522</v>
      </c>
      <c r="D924" s="30">
        <v>0.55208333333333337</v>
      </c>
      <c r="E924" s="30">
        <v>0.625</v>
      </c>
      <c r="G924" t="s">
        <v>108</v>
      </c>
      <c r="H924" s="151" t="s">
        <v>236</v>
      </c>
      <c r="I924" s="15" t="s">
        <v>69</v>
      </c>
      <c r="J924" s="196" t="s">
        <v>338</v>
      </c>
      <c r="M924" s="171"/>
      <c r="P924">
        <v>9</v>
      </c>
      <c r="R924">
        <v>2</v>
      </c>
    </row>
    <row r="925" spans="1:18" ht="15">
      <c r="A925" s="43" t="s">
        <v>107</v>
      </c>
      <c r="B925" s="2" t="str">
        <f>IF(Table1[[#This Row],[Fag]]&lt;&gt;"","Hold " &amp; Table1[[#This Row],[Dette er for hold '# (fx 1-8 eller 1)]] &amp; " " &amp; Table1[[#This Row],[Beskrivelse]],"")</f>
        <v>Hold 3-4 Ledelse Holdundervisning</v>
      </c>
      <c r="C925" s="35">
        <f>DATE($T$7, 1, -2) - WEEKDAY(DATE($T$7, 1, 3)) +Table1[[#This Row],[Kal uge]]* 7+Table1[[#This Row],[Uge dag]]-1</f>
        <v>43530</v>
      </c>
      <c r="D925" s="30">
        <v>0.34375</v>
      </c>
      <c r="E925" s="30">
        <v>0.5</v>
      </c>
      <c r="G925" t="s">
        <v>109</v>
      </c>
      <c r="H925" s="151" t="s">
        <v>410</v>
      </c>
      <c r="I925" s="15" t="s">
        <v>58</v>
      </c>
      <c r="J925" t="s">
        <v>341</v>
      </c>
      <c r="M925" s="171"/>
      <c r="P925">
        <v>10</v>
      </c>
      <c r="R925">
        <v>3</v>
      </c>
    </row>
    <row r="926" spans="1:18" ht="14.25" customHeight="1">
      <c r="A926" s="43" t="s">
        <v>107</v>
      </c>
      <c r="B926" s="2" t="str">
        <f>IF(Table1[[#This Row],[Fag]]&lt;&gt;"","Hold " &amp; Table1[[#This Row],[Dette er for hold '# (fx 1-8 eller 1)]] &amp; " " &amp; Table1[[#This Row],[Beskrivelse]],"")</f>
        <v>Hold 1-2 Ledelse Holdundervisning</v>
      </c>
      <c r="C926" s="35">
        <f>DATE($T$7, 1, -2) - WEEKDAY(DATE($T$7, 1, 3)) +Table1[[#This Row],[Kal uge]]* 7+Table1[[#This Row],[Uge dag]]-1</f>
        <v>43537</v>
      </c>
      <c r="D926" s="30">
        <v>0.34375</v>
      </c>
      <c r="E926" s="30">
        <v>0.5</v>
      </c>
      <c r="F926" s="115"/>
      <c r="G926" t="s">
        <v>109</v>
      </c>
      <c r="H926" s="151" t="s">
        <v>410</v>
      </c>
      <c r="I926" s="15" t="s">
        <v>57</v>
      </c>
      <c r="J926" t="s">
        <v>417</v>
      </c>
      <c r="M926" s="171"/>
      <c r="P926">
        <v>11</v>
      </c>
      <c r="R926">
        <v>3</v>
      </c>
    </row>
    <row r="927" spans="1:18" ht="15">
      <c r="A927" s="43" t="s">
        <v>107</v>
      </c>
      <c r="B927" s="2" t="str">
        <f>IF(Table1[[#This Row],[Fag]]&lt;&gt;"","Hold " &amp; Table1[[#This Row],[Dette er for hold '# (fx 1-8 eller 1)]] &amp; " " &amp; Table1[[#This Row],[Beskrivelse]],"")</f>
        <v>Hold 13-16 Intro til Ledelse Forelæsninger</v>
      </c>
      <c r="C927" s="35">
        <f>DATE($T$7, 1, -2) - WEEKDAY(DATE($T$7, 1, 3)) +Table1[[#This Row],[Kal uge]]* 7+Table1[[#This Row],[Uge dag]]-1</f>
        <v>43552</v>
      </c>
      <c r="D927" s="30">
        <v>0.66666666666666663</v>
      </c>
      <c r="E927" s="30">
        <v>0.73958333333333337</v>
      </c>
      <c r="G927" t="s">
        <v>108</v>
      </c>
      <c r="H927" s="151" t="s">
        <v>228</v>
      </c>
      <c r="I927" s="15" t="s">
        <v>65</v>
      </c>
      <c r="J927" t="s">
        <v>340</v>
      </c>
      <c r="M927" s="171"/>
      <c r="P927">
        <v>13</v>
      </c>
      <c r="R927">
        <v>4</v>
      </c>
    </row>
    <row r="928" spans="1:18" ht="15">
      <c r="A928" s="43" t="s">
        <v>107</v>
      </c>
      <c r="B928" s="2" t="str">
        <f>IF(Table1[[#This Row],[Fag]]&lt;&gt;"","Hold " &amp; Table1[[#This Row],[Dette er for hold '# (fx 1-8 eller 1)]] &amp; " " &amp; Table1[[#This Row],[Beskrivelse]],"")</f>
        <v>Hold 15-16 Ledelse Holdundervisning</v>
      </c>
      <c r="C928" s="35">
        <f>DATE($T$7, 1, -2) - WEEKDAY(DATE($T$7, 1, 3)) +Table1[[#This Row],[Kal uge]]* 7+Table1[[#This Row],[Uge dag]]-1</f>
        <v>43558</v>
      </c>
      <c r="D928" s="30">
        <v>0.34375</v>
      </c>
      <c r="E928" s="30">
        <v>0.5</v>
      </c>
      <c r="G928" t="s">
        <v>109</v>
      </c>
      <c r="H928" s="151" t="s">
        <v>412</v>
      </c>
      <c r="I928" s="15" t="s">
        <v>60</v>
      </c>
      <c r="J928" s="199" t="s">
        <v>346</v>
      </c>
      <c r="M928" s="171"/>
      <c r="P928">
        <v>14</v>
      </c>
      <c r="R928">
        <v>3</v>
      </c>
    </row>
    <row r="929" spans="1:18" ht="15">
      <c r="A929" s="43" t="s">
        <v>107</v>
      </c>
      <c r="B929" s="2" t="str">
        <f>IF(Table1[[#This Row],[Fag]]&lt;&gt;"","Hold " &amp; Table1[[#This Row],[Dette er for hold '# (fx 1-8 eller 1)]] &amp; " " &amp; Table1[[#This Row],[Beskrivelse]],"")</f>
        <v>Hold 13-14 Ledelse Holdundervisning</v>
      </c>
      <c r="C929" s="35">
        <f>DATE($T$7, 1, -2) - WEEKDAY(DATE($T$7, 1, 3)) +Table1[[#This Row],[Kal uge]]* 7+Table1[[#This Row],[Uge dag]]-1</f>
        <v>43565</v>
      </c>
      <c r="D929" s="30">
        <v>0.34375</v>
      </c>
      <c r="E929" s="30">
        <v>0.5</v>
      </c>
      <c r="G929" t="s">
        <v>109</v>
      </c>
      <c r="H929" s="151" t="s">
        <v>411</v>
      </c>
      <c r="I929" s="15" t="s">
        <v>59</v>
      </c>
      <c r="J929" s="199" t="s">
        <v>346</v>
      </c>
      <c r="M929" s="171"/>
      <c r="P929">
        <v>15</v>
      </c>
      <c r="R929">
        <v>3</v>
      </c>
    </row>
    <row r="930" spans="1:18" ht="16.5" customHeight="1">
      <c r="A930" s="43" t="s">
        <v>107</v>
      </c>
      <c r="B930" s="18" t="str">
        <f>IF(Table1[[#This Row],[Fag]]&lt;&gt;"","Hold " &amp; Table1[[#This Row],[Dette er for hold '# (fx 1-8 eller 1)]] &amp; " " &amp; Table1[[#This Row],[Beskrivelse]],"")</f>
        <v>Hold 9-12 Intro til Ledelse Forelæsninger</v>
      </c>
      <c r="C930" s="40">
        <f>DATE($T$7, 1, -2) - WEEKDAY(DATE($T$7, 1, 3)) +Table1[[#This Row],[Kal uge]]* 7+Table1[[#This Row],[Uge dag]]-1</f>
        <v>43586</v>
      </c>
      <c r="D930" s="34">
        <v>0.47916666666666669</v>
      </c>
      <c r="E930" s="34">
        <v>0.55208333333333337</v>
      </c>
      <c r="F930" s="17"/>
      <c r="G930" s="17" t="s">
        <v>108</v>
      </c>
      <c r="H930" s="157" t="s">
        <v>423</v>
      </c>
      <c r="I930" s="19" t="s">
        <v>67</v>
      </c>
      <c r="J930" s="17" t="s">
        <v>340</v>
      </c>
      <c r="M930" s="171"/>
      <c r="P930">
        <v>18</v>
      </c>
      <c r="R930">
        <v>3</v>
      </c>
    </row>
    <row r="931" spans="1:18" s="17" customFormat="1" ht="42.75">
      <c r="A931" s="43" t="s">
        <v>107</v>
      </c>
      <c r="B931" s="2" t="str">
        <f>IF(Table1[[#This Row],[Fag]]&lt;&gt;"","Hold " &amp; Table1[[#This Row],[Dette er for hold '# (fx 1-8 eller 1)]] &amp; " " &amp; Table1[[#This Row],[Beskrivelse]],"")</f>
        <v>Hold 11-12 Ledelse Holdundervisning</v>
      </c>
      <c r="C931" s="40">
        <f>DATE($T$7, 1, -2) - WEEKDAY(DATE($T$7, 1, 3)) +Table1[[#This Row],[Kal uge]]* 7+Table1[[#This Row],[Uge dag]]-1</f>
        <v>43592</v>
      </c>
      <c r="D931" s="34">
        <v>0.52083333333333337</v>
      </c>
      <c r="E931" s="34">
        <v>0.67708333333333337</v>
      </c>
      <c r="G931" s="17" t="s">
        <v>109</v>
      </c>
      <c r="H931" s="151" t="s">
        <v>410</v>
      </c>
      <c r="I931" s="19" t="s">
        <v>63</v>
      </c>
      <c r="J931" s="124" t="s">
        <v>347</v>
      </c>
      <c r="K931"/>
      <c r="L931"/>
      <c r="M931" s="171"/>
      <c r="N931"/>
      <c r="O931"/>
      <c r="P931">
        <v>19</v>
      </c>
      <c r="Q931"/>
      <c r="R931">
        <v>2</v>
      </c>
    </row>
    <row r="932" spans="1:18" s="17" customFormat="1" ht="28.5">
      <c r="A932" s="43" t="s">
        <v>107</v>
      </c>
      <c r="B932" s="2" t="str">
        <f>IF(Table1[[#This Row],[Fag]]&lt;&gt;"","Hold " &amp; Table1[[#This Row],[Dette er for hold '# (fx 1-8 eller 1)]] &amp; " " &amp; Table1[[#This Row],[Beskrivelse]],"")</f>
        <v>Hold 9-10 Ledelse Holdundervisning</v>
      </c>
      <c r="C932" s="35">
        <f>DATE($T$7, 1, -2) - WEEKDAY(DATE($T$7, 1, 3)) +Table1[[#This Row],[Kal uge]]* 7+Table1[[#This Row],[Uge dag]]-1</f>
        <v>43593</v>
      </c>
      <c r="D932" s="30">
        <v>0.55208333333333337</v>
      </c>
      <c r="E932" s="30">
        <v>0.70833333333333337</v>
      </c>
      <c r="F932"/>
      <c r="G932" t="s">
        <v>109</v>
      </c>
      <c r="H932" s="151" t="s">
        <v>410</v>
      </c>
      <c r="I932" s="15" t="s">
        <v>61</v>
      </c>
      <c r="J932" s="200" t="s">
        <v>348</v>
      </c>
      <c r="K932"/>
      <c r="L932"/>
      <c r="M932" s="171"/>
      <c r="N932"/>
      <c r="O932"/>
      <c r="P932">
        <v>19</v>
      </c>
      <c r="Q932"/>
      <c r="R932">
        <v>3</v>
      </c>
    </row>
    <row r="933" spans="1:18">
      <c r="A933" s="17"/>
      <c r="B933" s="18"/>
      <c r="C933" s="40"/>
      <c r="D933" s="34"/>
      <c r="E933" s="34"/>
      <c r="F933" s="17"/>
      <c r="G933" s="17"/>
      <c r="H933" s="19"/>
      <c r="I933" s="19"/>
      <c r="J933" s="17"/>
      <c r="K933" s="17"/>
      <c r="L933" s="17"/>
      <c r="M933" s="17"/>
      <c r="N933" s="17"/>
      <c r="P933" s="17"/>
      <c r="Q933" s="17"/>
      <c r="R933" s="17" t="s">
        <v>79</v>
      </c>
    </row>
    <row r="934" spans="1:18" ht="20.25">
      <c r="A934" s="17"/>
      <c r="B934" s="62" t="s">
        <v>301</v>
      </c>
      <c r="C934" s="172"/>
      <c r="D934" s="173"/>
      <c r="E934" s="173"/>
      <c r="F934" s="172"/>
      <c r="G934" s="17"/>
      <c r="H934" s="19"/>
      <c r="I934" s="19"/>
      <c r="J934" s="174"/>
      <c r="K934" s="17"/>
      <c r="L934" s="17"/>
      <c r="M934" s="17"/>
      <c r="N934" s="17"/>
      <c r="P934" s="17"/>
      <c r="Q934" s="17"/>
      <c r="R934" s="17"/>
    </row>
    <row r="935" spans="1:18" ht="99.75">
      <c r="A935" s="175" t="s">
        <v>302</v>
      </c>
      <c r="B935" s="18" t="str">
        <f>IF(Table1[[#This Row],[Fag]]&lt;&gt;"","Hold " &amp; Table1[[#This Row],[Dette er for hold '# (fx 1-8 eller 1)]] &amp; " " &amp; Table1[[#This Row],[Beskrivelse]],"")</f>
        <v xml:space="preserve">Hold 13-16 Neurologiske og neuropsykiatriske sygdommes betydning for tanker, følelser og adfærd. 
Casegennemgang af kognitive udfordringer. 
Indblik i vågenkraniektomi ved tumorpatienter.
Det er frivilligt at deltage i undervisningen (ikke pensum) </v>
      </c>
      <c r="C935" s="40">
        <f>DATE($T$7, 1, -2) - WEEKDAY(DATE($T$7, 1, 3)) +Table1[[#This Row],[Kal uge]]* 7+Table1[[#This Row],[Uge dag]]-1</f>
        <v>43502</v>
      </c>
      <c r="D935" s="34">
        <v>0.54166666666666663</v>
      </c>
      <c r="E935" s="34">
        <v>0.58333333333333337</v>
      </c>
      <c r="F935" s="123"/>
      <c r="G935" s="176" t="s">
        <v>303</v>
      </c>
      <c r="H935" s="175" t="s">
        <v>289</v>
      </c>
      <c r="I935" s="19" t="s">
        <v>65</v>
      </c>
      <c r="J935" s="175" t="s">
        <v>304</v>
      </c>
      <c r="K935" s="17"/>
      <c r="L935" s="17"/>
      <c r="M935" s="171"/>
      <c r="N935" s="147" t="s">
        <v>306</v>
      </c>
      <c r="O935" t="s">
        <v>237</v>
      </c>
      <c r="P935" s="17">
        <v>6</v>
      </c>
      <c r="Q935" s="17"/>
      <c r="R935" s="17">
        <v>3</v>
      </c>
    </row>
    <row r="936" spans="1:18" ht="99.75">
      <c r="A936" s="175" t="s">
        <v>302</v>
      </c>
      <c r="B936" s="18" t="str">
        <f>IF(Table1[[#This Row],[Fag]]&lt;&gt;"","Hold " &amp; Table1[[#This Row],[Dette er for hold '# (fx 1-8 eller 1)]] &amp; " " &amp; Table1[[#This Row],[Beskrivelse]],"")</f>
        <v xml:space="preserve">Hold 9-12 Neurologiske og neuropsykiatriske sygdommes betydning for tanker, følelser og adfærd. 
Casegennemgang af kognitive udfordringer. 
Indblik i vågenkraniektomi ved tumorpatienter.
Det er frivilligt at deltage i undervisningen (ikke pensum) </v>
      </c>
      <c r="C936" s="40">
        <f>DATE($T$7, 1, -2) - WEEKDAY(DATE($T$7, 1, 3)) +Table1[[#This Row],[Kal uge]]* 7+Table1[[#This Row],[Uge dag]]-1</f>
        <v>43530</v>
      </c>
      <c r="D936" s="34">
        <v>0.54166666666666663</v>
      </c>
      <c r="E936" s="34">
        <v>0.58333333333333337</v>
      </c>
      <c r="F936" s="123"/>
      <c r="G936" s="176" t="s">
        <v>303</v>
      </c>
      <c r="H936" s="151" t="s">
        <v>312</v>
      </c>
      <c r="I936" s="19" t="s">
        <v>67</v>
      </c>
      <c r="J936" s="175" t="s">
        <v>304</v>
      </c>
      <c r="K936" s="17"/>
      <c r="L936" s="17"/>
      <c r="M936" s="171"/>
      <c r="N936" s="147" t="s">
        <v>306</v>
      </c>
      <c r="O936" t="s">
        <v>242</v>
      </c>
      <c r="P936" s="17">
        <v>10</v>
      </c>
      <c r="Q936" s="17"/>
      <c r="R936" s="17">
        <v>3</v>
      </c>
    </row>
    <row r="937" spans="1:18" ht="99.75">
      <c r="A937" s="175" t="s">
        <v>302</v>
      </c>
      <c r="B937" s="18" t="str">
        <f>IF(Table1[[#This Row],[Fag]]&lt;&gt;"","Hold " &amp; Table1[[#This Row],[Dette er for hold '# (fx 1-8 eller 1)]] &amp; " " &amp; Table1[[#This Row],[Beskrivelse]],"")</f>
        <v xml:space="preserve">Hold 5-8 Neurologiske og neuropsykiatriske sygdommes betydning for tanker, følelser og adfærd. 
Casegennemgang af kognitive udfordringer. 
Indblik i vågenkraniektomi ved tumorpatienter.
Det er frivilligt at deltage i undervisningen (ikke pensum) </v>
      </c>
      <c r="C937" s="40">
        <f>DATE($T$7, 1, -2) - WEEKDAY(DATE($T$7, 1, 3)) +Table1[[#This Row],[Kal uge]]* 7+Table1[[#This Row],[Uge dag]]-1</f>
        <v>43558</v>
      </c>
      <c r="D937" s="34">
        <v>0.54166666666666663</v>
      </c>
      <c r="E937" s="34">
        <v>0.58333333333333337</v>
      </c>
      <c r="F937" s="123"/>
      <c r="G937" s="176" t="s">
        <v>303</v>
      </c>
      <c r="H937" s="151" t="s">
        <v>312</v>
      </c>
      <c r="I937" s="19" t="s">
        <v>68</v>
      </c>
      <c r="J937" s="175" t="s">
        <v>304</v>
      </c>
      <c r="K937" s="17"/>
      <c r="L937" s="17"/>
      <c r="M937" s="171"/>
      <c r="N937" s="147" t="s">
        <v>306</v>
      </c>
      <c r="O937" t="s">
        <v>247</v>
      </c>
      <c r="P937" s="17">
        <v>14</v>
      </c>
      <c r="Q937" s="17"/>
      <c r="R937" s="17">
        <v>3</v>
      </c>
    </row>
    <row r="938" spans="1:18" ht="99.75">
      <c r="A938" s="175" t="s">
        <v>302</v>
      </c>
      <c r="B938" s="18" t="str">
        <f>IF(Table1[[#This Row],[Fag]]&lt;&gt;"","Hold " &amp; Table1[[#This Row],[Dette er for hold '# (fx 1-8 eller 1)]] &amp; " " &amp; Table1[[#This Row],[Beskrivelse]],"")</f>
        <v xml:space="preserve">Hold 1-4 Neurologiske og neuropsykiatriske sygdommes betydning for tanker, følelser og adfærd. 
Casegennemgang af kognitive udfordringer. 
Indblik i vågenkraniektomi ved tumorpatienter.
Det er frivilligt at deltage i undervisningen (ikke pensum) </v>
      </c>
      <c r="C938" s="40">
        <f>DATE($T$7, 1, -2) - WEEKDAY(DATE($T$7, 1, 3)) +Table1[[#This Row],[Kal uge]]* 7+Table1[[#This Row],[Uge dag]]-1</f>
        <v>43593</v>
      </c>
      <c r="D938" s="34">
        <v>0.54166666666666663</v>
      </c>
      <c r="E938" s="34">
        <v>0.58333333333333337</v>
      </c>
      <c r="F938" s="123"/>
      <c r="G938" s="176" t="s">
        <v>303</v>
      </c>
      <c r="H938" s="151" t="s">
        <v>313</v>
      </c>
      <c r="I938" s="19" t="s">
        <v>69</v>
      </c>
      <c r="J938" s="175" t="s">
        <v>304</v>
      </c>
      <c r="K938" s="17"/>
      <c r="L938" s="17"/>
      <c r="M938" s="171"/>
      <c r="N938" s="147" t="s">
        <v>306</v>
      </c>
      <c r="O938" t="s">
        <v>252</v>
      </c>
      <c r="P938" s="17">
        <v>19</v>
      </c>
      <c r="Q938" s="17"/>
      <c r="R938" s="17">
        <v>3</v>
      </c>
    </row>
    <row r="939" spans="1:18">
      <c r="A939" s="175"/>
      <c r="B939" s="18"/>
      <c r="C939" s="123"/>
      <c r="D939" s="34"/>
      <c r="E939" s="34"/>
      <c r="F939" s="123"/>
      <c r="G939" s="176"/>
      <c r="H939" s="193"/>
      <c r="I939" s="19"/>
      <c r="J939" s="175"/>
      <c r="K939" s="17"/>
      <c r="L939" s="17"/>
      <c r="M939" s="17"/>
      <c r="N939" s="17"/>
      <c r="P939" s="17"/>
      <c r="Q939" s="17"/>
      <c r="R939" s="17"/>
    </row>
    <row r="940" spans="1:18">
      <c r="A940" s="175"/>
      <c r="B940" s="18"/>
      <c r="C940" s="123"/>
      <c r="D940" s="34"/>
      <c r="E940" s="34"/>
      <c r="F940" s="123"/>
      <c r="G940" s="176"/>
      <c r="H940" s="193"/>
      <c r="I940" s="19"/>
      <c r="J940" s="175"/>
      <c r="K940" s="17"/>
      <c r="L940" s="17"/>
      <c r="M940" s="17"/>
      <c r="N940" s="17"/>
      <c r="P940" s="17"/>
      <c r="Q940" s="17"/>
      <c r="R940" s="17"/>
    </row>
    <row r="941" spans="1:18">
      <c r="A941" s="175"/>
      <c r="B941" s="18"/>
      <c r="C941" s="123"/>
      <c r="D941" s="34"/>
      <c r="E941" s="34"/>
      <c r="F941" s="123"/>
      <c r="G941" s="176"/>
      <c r="H941" s="193"/>
      <c r="I941" s="19"/>
      <c r="J941" s="175"/>
      <c r="K941" s="17"/>
      <c r="L941" s="17"/>
      <c r="M941" s="17"/>
      <c r="N941" s="17"/>
      <c r="P941" s="17"/>
      <c r="Q941" s="17"/>
      <c r="R941" s="17"/>
    </row>
    <row r="942" spans="1:18">
      <c r="A942" s="175"/>
      <c r="B942" s="18"/>
      <c r="C942" s="123"/>
      <c r="D942" s="34"/>
      <c r="E942" s="34"/>
      <c r="F942" s="123"/>
      <c r="G942" s="176"/>
      <c r="H942" s="193"/>
      <c r="I942" s="19"/>
      <c r="J942" s="175"/>
      <c r="K942" s="17"/>
      <c r="L942" s="17"/>
      <c r="M942" s="17"/>
      <c r="N942" s="17"/>
      <c r="P942" s="17"/>
      <c r="Q942" s="17"/>
      <c r="R942" s="17"/>
    </row>
    <row r="943" spans="1:18">
      <c r="A943" s="175"/>
      <c r="B943" s="18"/>
      <c r="C943" s="123"/>
      <c r="D943" s="34"/>
      <c r="E943" s="34"/>
      <c r="F943" s="123"/>
      <c r="G943" s="176"/>
      <c r="H943" s="193"/>
      <c r="I943" s="19"/>
      <c r="J943" s="175"/>
      <c r="K943" s="17"/>
      <c r="L943" s="17"/>
      <c r="M943" s="17"/>
      <c r="N943" s="17"/>
      <c r="P943" s="17"/>
      <c r="Q943" s="17"/>
      <c r="R943" s="17"/>
    </row>
    <row r="944" spans="1:18">
      <c r="A944" s="187" t="s">
        <v>323</v>
      </c>
      <c r="B944" s="188" t="s">
        <v>324</v>
      </c>
      <c r="C944" s="189">
        <v>43511</v>
      </c>
      <c r="D944" s="190">
        <v>0.29166666666666669</v>
      </c>
      <c r="E944" s="190">
        <v>0.3125</v>
      </c>
      <c r="F944" s="191"/>
      <c r="G944" s="191" t="s">
        <v>325</v>
      </c>
      <c r="H944" s="192"/>
      <c r="I944" s="192" t="s">
        <v>41</v>
      </c>
      <c r="J944" s="175"/>
      <c r="K944" s="17"/>
      <c r="L944" s="17"/>
      <c r="M944" s="17"/>
      <c r="N944" s="17"/>
      <c r="P944" s="17"/>
      <c r="Q944" s="17"/>
      <c r="R944" s="17"/>
    </row>
    <row r="945" spans="1:18">
      <c r="A945" s="181" t="s">
        <v>326</v>
      </c>
      <c r="B945" s="182" t="s">
        <v>327</v>
      </c>
      <c r="C945" s="183">
        <v>43586</v>
      </c>
      <c r="D945" s="184">
        <v>0.29166666666666669</v>
      </c>
      <c r="E945" s="184">
        <v>0.3125</v>
      </c>
      <c r="F945" s="185"/>
      <c r="G945" s="185" t="s">
        <v>328</v>
      </c>
      <c r="H945" s="186"/>
      <c r="I945" s="192" t="s">
        <v>41</v>
      </c>
      <c r="J945" s="175"/>
      <c r="K945" s="17"/>
      <c r="L945" s="17"/>
      <c r="M945" s="17"/>
      <c r="N945" s="17"/>
      <c r="P945" s="17"/>
      <c r="Q945" s="17"/>
      <c r="R945" s="17"/>
    </row>
    <row r="946" spans="1:18">
      <c r="A946" s="187" t="s">
        <v>329</v>
      </c>
      <c r="B946" s="188" t="s">
        <v>330</v>
      </c>
      <c r="C946" s="189">
        <v>43598</v>
      </c>
      <c r="D946" s="190">
        <v>0.29166666666666669</v>
      </c>
      <c r="E946" s="190">
        <v>0.3125</v>
      </c>
      <c r="F946" s="191"/>
      <c r="G946" s="191" t="s">
        <v>331</v>
      </c>
      <c r="H946" s="192"/>
      <c r="I946" s="192" t="s">
        <v>41</v>
      </c>
      <c r="J946" s="175"/>
      <c r="K946" s="17"/>
      <c r="L946" s="17"/>
      <c r="M946" s="17"/>
      <c r="N946" s="17"/>
      <c r="P946" s="17"/>
      <c r="Q946" s="17"/>
      <c r="R946" s="17"/>
    </row>
    <row r="947" spans="1:18">
      <c r="A947" s="175"/>
      <c r="B947" s="18"/>
      <c r="C947" s="123"/>
      <c r="D947" s="34"/>
      <c r="E947" s="34"/>
      <c r="F947" s="123"/>
      <c r="G947" s="176"/>
      <c r="H947" s="193"/>
      <c r="I947" s="19"/>
      <c r="J947" s="175"/>
      <c r="K947" s="17"/>
      <c r="L947" s="17"/>
      <c r="M947" s="17"/>
      <c r="N947" s="17"/>
      <c r="P947" s="17"/>
      <c r="Q947" s="17"/>
      <c r="R947" s="17"/>
    </row>
    <row r="948" spans="1:18">
      <c r="A948" s="175"/>
      <c r="B948" s="18"/>
      <c r="C948" s="123"/>
      <c r="D948" s="34"/>
      <c r="E948" s="34"/>
      <c r="F948" s="123"/>
      <c r="G948" s="176"/>
      <c r="H948" s="193"/>
      <c r="I948" s="19"/>
      <c r="J948" s="175"/>
      <c r="K948" s="17"/>
      <c r="L948" s="17"/>
      <c r="M948" s="17"/>
      <c r="N948" s="17"/>
      <c r="P948" s="17"/>
      <c r="Q948" s="17"/>
      <c r="R948" s="17"/>
    </row>
    <row r="949" spans="1:18">
      <c r="A949" s="175"/>
      <c r="B949" s="18"/>
      <c r="C949" s="123"/>
      <c r="D949" s="34"/>
      <c r="E949" s="34"/>
      <c r="F949" s="123"/>
      <c r="G949" s="176"/>
      <c r="H949" s="193"/>
      <c r="I949" s="19"/>
      <c r="J949" s="175"/>
      <c r="K949" s="17"/>
      <c r="L949" s="17"/>
      <c r="M949" s="17"/>
      <c r="N949" s="17"/>
      <c r="P949" s="17"/>
      <c r="Q949" s="17"/>
      <c r="R949" s="17"/>
    </row>
    <row r="950" spans="1:18">
      <c r="A950" s="175"/>
      <c r="B950" s="18"/>
      <c r="C950" s="123"/>
      <c r="D950" s="34"/>
      <c r="E950" s="34"/>
      <c r="F950" s="123"/>
      <c r="G950" s="176"/>
      <c r="H950" s="193"/>
      <c r="I950" s="19"/>
      <c r="J950" s="175"/>
      <c r="K950" s="17"/>
      <c r="L950" s="17"/>
      <c r="M950" s="170"/>
      <c r="N950" s="17"/>
      <c r="P950" s="17"/>
      <c r="Q950" s="17"/>
      <c r="R950" s="17"/>
    </row>
    <row r="951" spans="1:18" ht="15">
      <c r="E951" s="5" t="str">
        <f t="shared" ref="E951:E982" si="22">IF(B951="","",B951)</f>
        <v/>
      </c>
      <c r="J951" s="171"/>
      <c r="M951" s="17"/>
    </row>
    <row r="952" spans="1:18" ht="15">
      <c r="E952" s="5" t="str">
        <f t="shared" si="22"/>
        <v/>
      </c>
      <c r="M952" s="17"/>
    </row>
    <row r="953" spans="1:18" ht="15">
      <c r="E953" s="5" t="str">
        <f t="shared" si="22"/>
        <v/>
      </c>
      <c r="M953" s="17"/>
    </row>
    <row r="954" spans="1:18" ht="15">
      <c r="E954" s="5" t="str">
        <f t="shared" si="22"/>
        <v/>
      </c>
      <c r="M954" s="17"/>
    </row>
    <row r="955" spans="1:18" ht="15">
      <c r="E955" s="5" t="str">
        <f t="shared" si="22"/>
        <v/>
      </c>
      <c r="M955" s="17"/>
    </row>
    <row r="956" spans="1:18" ht="15">
      <c r="E956" s="5" t="str">
        <f t="shared" si="22"/>
        <v/>
      </c>
      <c r="M956" s="17"/>
    </row>
    <row r="957" spans="1:18" ht="15">
      <c r="E957" s="5" t="str">
        <f t="shared" si="22"/>
        <v/>
      </c>
      <c r="M957" s="17"/>
    </row>
    <row r="958" spans="1:18" ht="15">
      <c r="E958" s="5" t="str">
        <f t="shared" si="22"/>
        <v/>
      </c>
      <c r="M958" s="17"/>
    </row>
    <row r="959" spans="1:18" ht="15">
      <c r="E959" s="5" t="str">
        <f t="shared" si="22"/>
        <v/>
      </c>
      <c r="M959" s="17"/>
    </row>
    <row r="960" spans="1:18" ht="15">
      <c r="E960" s="5" t="str">
        <f t="shared" si="22"/>
        <v/>
      </c>
      <c r="M960" s="17"/>
    </row>
    <row r="961" spans="5:13" ht="15">
      <c r="E961" s="5" t="str">
        <f t="shared" si="22"/>
        <v/>
      </c>
      <c r="M961" s="17"/>
    </row>
    <row r="962" spans="5:13" ht="15.75">
      <c r="E962" s="5" t="str">
        <f t="shared" si="22"/>
        <v/>
      </c>
      <c r="G962" s="203"/>
      <c r="M962" s="17"/>
    </row>
    <row r="963" spans="5:13" ht="15">
      <c r="E963" s="5" t="str">
        <f t="shared" si="22"/>
        <v/>
      </c>
      <c r="M963" s="17"/>
    </row>
    <row r="964" spans="5:13" ht="15">
      <c r="E964" s="5" t="str">
        <f t="shared" si="22"/>
        <v/>
      </c>
      <c r="M964" s="17"/>
    </row>
    <row r="965" spans="5:13" ht="15">
      <c r="E965" s="5" t="str">
        <f t="shared" si="22"/>
        <v/>
      </c>
      <c r="M965" s="17"/>
    </row>
    <row r="966" spans="5:13" ht="15">
      <c r="E966" s="5" t="str">
        <f t="shared" si="22"/>
        <v/>
      </c>
      <c r="M966" s="17"/>
    </row>
    <row r="967" spans="5:13" ht="15">
      <c r="E967" s="5" t="str">
        <f t="shared" si="22"/>
        <v/>
      </c>
      <c r="M967" s="17"/>
    </row>
    <row r="968" spans="5:13" ht="15">
      <c r="E968" s="5" t="str">
        <f t="shared" si="22"/>
        <v/>
      </c>
      <c r="M968" s="17"/>
    </row>
    <row r="969" spans="5:13" ht="15">
      <c r="E969" s="5" t="str">
        <f t="shared" si="22"/>
        <v/>
      </c>
      <c r="M969" s="17"/>
    </row>
    <row r="970" spans="5:13" ht="15">
      <c r="E970" s="5" t="str">
        <f t="shared" si="22"/>
        <v/>
      </c>
      <c r="M970" s="17"/>
    </row>
    <row r="971" spans="5:13" ht="15">
      <c r="E971" s="5" t="str">
        <f t="shared" si="22"/>
        <v/>
      </c>
      <c r="M971" s="17"/>
    </row>
    <row r="972" spans="5:13" ht="15">
      <c r="E972" s="5" t="str">
        <f t="shared" si="22"/>
        <v/>
      </c>
      <c r="M972" s="17"/>
    </row>
    <row r="973" spans="5:13" ht="15">
      <c r="E973" s="5" t="str">
        <f t="shared" si="22"/>
        <v/>
      </c>
      <c r="M973" s="17"/>
    </row>
    <row r="974" spans="5:13" ht="15">
      <c r="E974" s="5" t="str">
        <f t="shared" si="22"/>
        <v/>
      </c>
      <c r="M974" s="17"/>
    </row>
    <row r="975" spans="5:13" ht="15">
      <c r="E975" s="5" t="str">
        <f t="shared" si="22"/>
        <v/>
      </c>
      <c r="M975" s="17"/>
    </row>
    <row r="976" spans="5:13" ht="15">
      <c r="E976" s="5" t="str">
        <f t="shared" si="22"/>
        <v/>
      </c>
      <c r="M976" s="17"/>
    </row>
    <row r="977" spans="5:13" ht="15">
      <c r="E977" s="5" t="str">
        <f t="shared" si="22"/>
        <v/>
      </c>
      <c r="M977" s="17"/>
    </row>
    <row r="978" spans="5:13" ht="15">
      <c r="E978" s="5" t="str">
        <f t="shared" si="22"/>
        <v/>
      </c>
      <c r="M978" s="17"/>
    </row>
    <row r="979" spans="5:13" ht="15">
      <c r="E979" s="5" t="str">
        <f t="shared" si="22"/>
        <v/>
      </c>
      <c r="M979" s="17"/>
    </row>
    <row r="980" spans="5:13" ht="15">
      <c r="E980" s="5" t="str">
        <f t="shared" si="22"/>
        <v/>
      </c>
      <c r="M980" s="17"/>
    </row>
    <row r="981" spans="5:13" ht="15">
      <c r="E981" s="5" t="str">
        <f t="shared" si="22"/>
        <v/>
      </c>
      <c r="M981" s="17"/>
    </row>
    <row r="982" spans="5:13" ht="15">
      <c r="E982" s="5" t="str">
        <f t="shared" si="22"/>
        <v/>
      </c>
      <c r="M982" s="17"/>
    </row>
    <row r="983" spans="5:13" ht="15">
      <c r="E983" s="5" t="str">
        <f t="shared" ref="E983:E1014" si="23">IF(B983="","",B983)</f>
        <v/>
      </c>
      <c r="M983" s="17"/>
    </row>
    <row r="984" spans="5:13" ht="15">
      <c r="E984" s="5" t="str">
        <f t="shared" si="23"/>
        <v/>
      </c>
      <c r="M984" s="17"/>
    </row>
    <row r="985" spans="5:13" ht="15">
      <c r="E985" s="5" t="str">
        <f t="shared" si="23"/>
        <v/>
      </c>
      <c r="M985" s="17"/>
    </row>
    <row r="986" spans="5:13" ht="15">
      <c r="E986" s="5" t="str">
        <f t="shared" si="23"/>
        <v/>
      </c>
      <c r="M986" s="17"/>
    </row>
    <row r="987" spans="5:13" ht="15">
      <c r="E987" s="5" t="str">
        <f t="shared" si="23"/>
        <v/>
      </c>
      <c r="M987" s="17"/>
    </row>
    <row r="988" spans="5:13" ht="15">
      <c r="E988" s="5" t="str">
        <f t="shared" si="23"/>
        <v/>
      </c>
      <c r="M988" s="17"/>
    </row>
    <row r="989" spans="5:13" ht="15">
      <c r="E989" s="5" t="str">
        <f t="shared" si="23"/>
        <v/>
      </c>
      <c r="M989" s="17"/>
    </row>
    <row r="990" spans="5:13" ht="15">
      <c r="E990" s="5" t="str">
        <f t="shared" si="23"/>
        <v/>
      </c>
      <c r="M990" s="17"/>
    </row>
    <row r="991" spans="5:13" ht="15">
      <c r="E991" s="5" t="str">
        <f t="shared" si="23"/>
        <v/>
      </c>
      <c r="M991" s="17"/>
    </row>
    <row r="992" spans="5:13" ht="15">
      <c r="E992" s="5" t="str">
        <f t="shared" si="23"/>
        <v/>
      </c>
      <c r="M992" s="17"/>
    </row>
    <row r="993" spans="5:13" ht="15">
      <c r="E993" s="5" t="str">
        <f t="shared" si="23"/>
        <v/>
      </c>
      <c r="M993" s="17"/>
    </row>
    <row r="994" spans="5:13" ht="15">
      <c r="E994" s="5" t="str">
        <f t="shared" si="23"/>
        <v/>
      </c>
      <c r="M994" s="17"/>
    </row>
    <row r="995" spans="5:13" ht="15">
      <c r="E995" s="5" t="str">
        <f t="shared" si="23"/>
        <v/>
      </c>
      <c r="M995" s="17"/>
    </row>
    <row r="996" spans="5:13" ht="15">
      <c r="E996" s="5" t="str">
        <f t="shared" si="23"/>
        <v/>
      </c>
      <c r="M996" s="17"/>
    </row>
    <row r="997" spans="5:13" ht="15">
      <c r="E997" s="5" t="str">
        <f t="shared" si="23"/>
        <v/>
      </c>
      <c r="M997" s="17"/>
    </row>
    <row r="998" spans="5:13" ht="15">
      <c r="E998" s="5" t="str">
        <f t="shared" si="23"/>
        <v/>
      </c>
      <c r="M998" s="17"/>
    </row>
    <row r="999" spans="5:13" ht="15">
      <c r="E999" s="5" t="str">
        <f t="shared" si="23"/>
        <v/>
      </c>
      <c r="M999" s="17"/>
    </row>
    <row r="1000" spans="5:13" ht="15">
      <c r="E1000" s="5" t="str">
        <f t="shared" si="23"/>
        <v/>
      </c>
      <c r="M1000" s="17"/>
    </row>
    <row r="1001" spans="5:13" ht="15">
      <c r="E1001" s="5" t="str">
        <f t="shared" si="23"/>
        <v/>
      </c>
      <c r="M1001" s="17"/>
    </row>
    <row r="1002" spans="5:13" ht="15">
      <c r="E1002" s="5" t="str">
        <f t="shared" si="23"/>
        <v/>
      </c>
      <c r="M1002" s="17"/>
    </row>
    <row r="1003" spans="5:13" ht="15">
      <c r="E1003" s="5" t="str">
        <f t="shared" si="23"/>
        <v/>
      </c>
      <c r="M1003" s="17"/>
    </row>
    <row r="1004" spans="5:13" ht="15">
      <c r="E1004" s="5" t="str">
        <f t="shared" si="23"/>
        <v/>
      </c>
      <c r="M1004" s="17"/>
    </row>
    <row r="1005" spans="5:13" ht="15">
      <c r="E1005" s="5" t="str">
        <f t="shared" si="23"/>
        <v/>
      </c>
      <c r="M1005" s="17"/>
    </row>
    <row r="1006" spans="5:13" ht="15">
      <c r="E1006" s="5" t="str">
        <f t="shared" si="23"/>
        <v/>
      </c>
      <c r="M1006" s="17"/>
    </row>
    <row r="1007" spans="5:13" ht="15">
      <c r="E1007" s="5" t="str">
        <f t="shared" si="23"/>
        <v/>
      </c>
      <c r="M1007" s="17"/>
    </row>
    <row r="1008" spans="5:13" ht="15">
      <c r="E1008" s="5" t="str">
        <f t="shared" si="23"/>
        <v/>
      </c>
      <c r="M1008" s="17"/>
    </row>
    <row r="1009" spans="5:26" ht="15">
      <c r="E1009" s="5" t="str">
        <f t="shared" si="23"/>
        <v/>
      </c>
      <c r="M1009" s="17"/>
    </row>
    <row r="1010" spans="5:26" ht="15">
      <c r="E1010" s="5" t="str">
        <f t="shared" si="23"/>
        <v/>
      </c>
      <c r="M1010" s="17"/>
    </row>
    <row r="1011" spans="5:26" ht="15">
      <c r="E1011" s="5" t="str">
        <f t="shared" si="23"/>
        <v/>
      </c>
      <c r="M1011" s="17"/>
    </row>
    <row r="1012" spans="5:26" ht="15">
      <c r="E1012" s="5" t="str">
        <f t="shared" si="23"/>
        <v/>
      </c>
      <c r="M1012" s="17"/>
    </row>
    <row r="1013" spans="5:26" ht="15">
      <c r="E1013" s="5" t="str">
        <f t="shared" si="23"/>
        <v/>
      </c>
      <c r="M1013" s="17"/>
    </row>
    <row r="1014" spans="5:26" ht="15">
      <c r="E1014" s="5" t="str">
        <f t="shared" si="23"/>
        <v/>
      </c>
      <c r="M1014" s="17"/>
    </row>
    <row r="1015" spans="5:26" ht="15">
      <c r="E1015" s="5" t="str">
        <f t="shared" ref="E1015:E1037" si="24">IF(B1015="","",B1015)</f>
        <v/>
      </c>
      <c r="M1015" s="17"/>
    </row>
    <row r="1016" spans="5:26" ht="15">
      <c r="E1016" s="5" t="str">
        <f t="shared" si="24"/>
        <v/>
      </c>
      <c r="M1016" s="17"/>
    </row>
    <row r="1017" spans="5:26" ht="15">
      <c r="E1017" s="5" t="str">
        <f t="shared" si="24"/>
        <v/>
      </c>
      <c r="M1017" s="17"/>
    </row>
    <row r="1018" spans="5:26" ht="15">
      <c r="E1018" s="5" t="str">
        <f t="shared" si="24"/>
        <v/>
      </c>
      <c r="M1018" s="17"/>
      <c r="Z1018" s="17"/>
    </row>
    <row r="1019" spans="5:26" ht="15">
      <c r="E1019" s="5" t="str">
        <f t="shared" si="24"/>
        <v/>
      </c>
      <c r="M1019" s="17"/>
    </row>
    <row r="1020" spans="5:26" ht="15">
      <c r="E1020" s="5" t="str">
        <f t="shared" si="24"/>
        <v/>
      </c>
      <c r="M1020" s="17"/>
    </row>
    <row r="1021" spans="5:26" ht="15">
      <c r="E1021" s="5" t="str">
        <f t="shared" si="24"/>
        <v/>
      </c>
      <c r="M1021" s="17"/>
    </row>
    <row r="1022" spans="5:26" ht="15">
      <c r="E1022" s="5" t="str">
        <f t="shared" si="24"/>
        <v/>
      </c>
      <c r="M1022" s="17"/>
    </row>
    <row r="1023" spans="5:26" ht="15">
      <c r="E1023" s="5" t="str">
        <f t="shared" si="24"/>
        <v/>
      </c>
      <c r="M1023" s="17"/>
    </row>
    <row r="1024" spans="5:26" ht="15">
      <c r="E1024" s="5" t="str">
        <f t="shared" si="24"/>
        <v/>
      </c>
      <c r="M1024" s="17"/>
    </row>
    <row r="1025" spans="5:13" ht="15">
      <c r="E1025" s="5" t="str">
        <f t="shared" si="24"/>
        <v/>
      </c>
      <c r="M1025" s="17"/>
    </row>
    <row r="1026" spans="5:13" ht="15">
      <c r="E1026" s="5" t="str">
        <f t="shared" si="24"/>
        <v/>
      </c>
      <c r="M1026" s="17"/>
    </row>
    <row r="1027" spans="5:13" ht="15">
      <c r="E1027" s="5" t="str">
        <f t="shared" si="24"/>
        <v/>
      </c>
      <c r="M1027" s="17"/>
    </row>
    <row r="1028" spans="5:13" ht="15">
      <c r="E1028" s="5" t="str">
        <f t="shared" si="24"/>
        <v/>
      </c>
      <c r="M1028" s="17"/>
    </row>
    <row r="1029" spans="5:13" ht="15">
      <c r="E1029" s="5" t="str">
        <f t="shared" si="24"/>
        <v/>
      </c>
      <c r="M1029" s="17"/>
    </row>
    <row r="1030" spans="5:13" ht="15">
      <c r="E1030" s="5" t="str">
        <f t="shared" si="24"/>
        <v/>
      </c>
      <c r="M1030" s="17"/>
    </row>
    <row r="1031" spans="5:13" ht="15">
      <c r="E1031" s="5" t="str">
        <f t="shared" si="24"/>
        <v/>
      </c>
      <c r="M1031" s="17"/>
    </row>
    <row r="1032" spans="5:13" ht="15">
      <c r="E1032" s="5" t="str">
        <f t="shared" si="24"/>
        <v/>
      </c>
      <c r="M1032" s="17"/>
    </row>
    <row r="1033" spans="5:13" ht="15">
      <c r="E1033" s="5" t="str">
        <f t="shared" si="24"/>
        <v/>
      </c>
      <c r="M1033" s="17"/>
    </row>
    <row r="1034" spans="5:13" ht="15">
      <c r="E1034" s="5" t="str">
        <f t="shared" si="24"/>
        <v/>
      </c>
      <c r="M1034" s="17"/>
    </row>
    <row r="1035" spans="5:13" ht="15">
      <c r="E1035" s="5" t="str">
        <f t="shared" si="24"/>
        <v/>
      </c>
      <c r="M1035" s="17"/>
    </row>
    <row r="1036" spans="5:13" ht="15">
      <c r="E1036" s="5" t="str">
        <f t="shared" si="24"/>
        <v/>
      </c>
      <c r="M1036" s="17"/>
    </row>
    <row r="1037" spans="5:13" ht="15">
      <c r="E1037" s="5" t="str">
        <f t="shared" si="24"/>
        <v/>
      </c>
      <c r="M1037" s="17"/>
    </row>
    <row r="1038" spans="5:13">
      <c r="M1038" s="17"/>
    </row>
  </sheetData>
  <mergeCells count="1">
    <mergeCell ref="S676:S684"/>
  </mergeCells>
  <hyperlinks>
    <hyperlink ref="B17" location="Forelæsninger_symposier" display="Forelæsninger og symposier"/>
    <hyperlink ref="B18" location="Øre_næse_hals" display="Øre-Næse-Hals"/>
    <hyperlink ref="B19" location="Oftalmologi" display="Oftalmologi"/>
    <hyperlink ref="B20" location="Psyk_klinik" display="Klinikophold"/>
    <hyperlink ref="B21" location="Intro_klinikophold" display="Introduktion til klinikophold"/>
    <hyperlink ref="B22" location="Neurologisk_færdighed" display="Neurologisk færdighedstræning"/>
    <hyperlink ref="B23" location="Neuroradiologi" display="Neuroradiologi"/>
    <hyperlink ref="B24" location="Neurofysiologi" display="Neurofysiologi"/>
    <hyperlink ref="B25" location="Eksam_neurologi" display="Eksaminatorisk klinik - neurologi"/>
    <hyperlink ref="B26" location="Eksaminatorisk_neurokirurgi" display="Eksaminatorisk klinik - neurokirurgi"/>
    <hyperlink ref="B27" location="Neuroklinik" display="Neuroklinik"/>
    <hyperlink ref="B28" location="Neurofag" display="Neurofag TBL"/>
    <hyperlink ref="B29" location="Nuklearmedicin" display="Parkinsons sygdom og demens - nuklearmedicinsk diagnostik"/>
    <hyperlink ref="B30" location="Intro_psykiatri" display="Introduktion til klinikophold psykiatri"/>
    <hyperlink ref="B32" location="Journal_klinik" display="Journal Club"/>
    <hyperlink ref="B33" location="Kommunikation" display="Kommunikation - Funktionelle lidelser"/>
    <hyperlink ref="B34" location="Ledelse" display="Kursus i ledelse"/>
  </hyperlinks>
  <pageMargins left="0.7" right="0.7" top="0.75" bottom="0.75" header="0.3" footer="0.3"/>
  <pageSetup paperSize="8" scale="41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ThisWorkbook.KonverterOgUpload">
                <anchor moveWithCells="1" sizeWithCells="1">
                  <from>
                    <xdr:col>18</xdr:col>
                    <xdr:colOff>76200</xdr:colOff>
                    <xdr:row>9</xdr:row>
                    <xdr:rowOff>0</xdr:rowOff>
                  </from>
                  <to>
                    <xdr:col>19</xdr:col>
                    <xdr:colOff>514350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Button 4">
              <controlPr defaultSize="0" print="0" autoFill="0" autoPict="0" macro="[0]!ThisWorkbook.KontrollerData">
                <anchor moveWithCells="1" sizeWithCells="1">
                  <from>
                    <xdr:col>18</xdr:col>
                    <xdr:colOff>76200</xdr:colOff>
                    <xdr:row>13</xdr:row>
                    <xdr:rowOff>76200</xdr:rowOff>
                  </from>
                  <to>
                    <xdr:col>19</xdr:col>
                    <xdr:colOff>514350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19</vt:i4>
      </vt:variant>
    </vt:vector>
  </HeadingPairs>
  <TitlesOfParts>
    <vt:vector size="20" baseType="lpstr">
      <vt:lpstr>04semesterHold1-16</vt:lpstr>
      <vt:lpstr>Eksam_neurologi</vt:lpstr>
      <vt:lpstr>Eksaminatorisk_neurokirurgi</vt:lpstr>
      <vt:lpstr>Eksaminatorisk_neurologi</vt:lpstr>
      <vt:lpstr>Forelæsninger_symposier</vt:lpstr>
      <vt:lpstr>Intro_klinikophold</vt:lpstr>
      <vt:lpstr>Intro_psykiatri</vt:lpstr>
      <vt:lpstr>Journal_klinik</vt:lpstr>
      <vt:lpstr>Kommunikation</vt:lpstr>
      <vt:lpstr>Ledelse</vt:lpstr>
      <vt:lpstr>Neurofag</vt:lpstr>
      <vt:lpstr>Neurofysiologi</vt:lpstr>
      <vt:lpstr>Neuroklinik</vt:lpstr>
      <vt:lpstr>Neurologisk_færdighed</vt:lpstr>
      <vt:lpstr>Neuroradiologi</vt:lpstr>
      <vt:lpstr>Nuklearmedicin</vt:lpstr>
      <vt:lpstr>Oftalmologi</vt:lpstr>
      <vt:lpstr>Psyk_klinik</vt:lpstr>
      <vt:lpstr>Psykiatri_TBL</vt:lpstr>
      <vt:lpstr>Øre_næse_hals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Christian Stampe Olesen</cp:lastModifiedBy>
  <cp:lastPrinted>2019-02-15T10:52:45Z</cp:lastPrinted>
  <dcterms:created xsi:type="dcterms:W3CDTF">2016-09-11T21:52:46Z</dcterms:created>
  <dcterms:modified xsi:type="dcterms:W3CDTF">2019-05-15T10:19:57Z</dcterms:modified>
</cp:coreProperties>
</file>